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SRVANSRARQ01\nep$\Relatórios\Relatórios mensais\2024\05 - Maio\"/>
    </mc:Choice>
  </mc:AlternateContent>
  <xr:revisionPtr revIDLastSave="0" documentId="13_ncr:1_{2DC88911-43CC-4C0C-A085-BF79787BDFE0}" xr6:coauthVersionLast="47" xr6:coauthVersionMax="47" xr10:uidLastSave="{00000000-0000-0000-0000-000000000000}"/>
  <bookViews>
    <workbookView xWindow="22932" yWindow="-108" windowWidth="30936" windowHeight="16896" tabRatio="893" xr2:uid="{A800B4F3-1728-4C29-8222-9D21F6ED86F1}"/>
  </bookViews>
  <sheets>
    <sheet name=" Índice" sheetId="30" r:id="rId1"/>
    <sheet name="Siglas" sheetId="3" r:id="rId2"/>
    <sheet name="1" sheetId="1" r:id="rId3"/>
    <sheet name="2" sheetId="4" r:id="rId4"/>
    <sheet name="3" sheetId="5" r:id="rId5"/>
    <sheet name="4 e 5" sheetId="6" r:id="rId6"/>
    <sheet name="6" sheetId="7" r:id="rId7"/>
    <sheet name="7" sheetId="8" r:id="rId8"/>
    <sheet name="8" sheetId="9" r:id="rId9"/>
    <sheet name="9 e 10" sheetId="10" r:id="rId10"/>
    <sheet name="11 e 12" sheetId="11" r:id="rId11"/>
    <sheet name="13 e 14" sheetId="12" r:id="rId12"/>
    <sheet name="15" sheetId="13" r:id="rId13"/>
    <sheet name="16 e 17" sheetId="14" r:id="rId14"/>
    <sheet name="18" sheetId="15" r:id="rId15"/>
    <sheet name="19 e 20" sheetId="16" r:id="rId16"/>
    <sheet name="21" sheetId="34" r:id="rId17"/>
    <sheet name="22" sheetId="17" r:id="rId18"/>
    <sheet name="23" sheetId="18" r:id="rId19"/>
    <sheet name="24" sheetId="19" r:id="rId20"/>
    <sheet name="25" sheetId="20" r:id="rId21"/>
    <sheet name="26" sheetId="21" r:id="rId22"/>
    <sheet name="27" sheetId="22" r:id="rId23"/>
    <sheet name="28" sheetId="23" r:id="rId24"/>
    <sheet name="29" sheetId="24" r:id="rId25"/>
  </sheets>
  <externalReferences>
    <externalReference r:id="rId26"/>
  </externalReferences>
  <definedNames>
    <definedName name="\a">#N/A</definedName>
    <definedName name="_" localSheetId="0">#REF!</definedName>
    <definedName name="_" localSheetId="16">#REF!</definedName>
    <definedName name="_" localSheetId="1">#REF!</definedName>
    <definedName name="_">#REF!</definedName>
    <definedName name="_t1">#REF!</definedName>
    <definedName name="A" localSheetId="16">#REF!</definedName>
    <definedName name="A" localSheetId="1">#REF!</definedName>
    <definedName name="A">#REF!</definedName>
    <definedName name="aa" localSheetId="16">#REF!</definedName>
    <definedName name="aa" localSheetId="1">#REF!</definedName>
    <definedName name="aa">#REF!</definedName>
    <definedName name="Anuário99CNH" localSheetId="16">#REF!</definedName>
    <definedName name="Anuário99CNH" localSheetId="1">#REF!</definedName>
    <definedName name="Anuário99CNH">#REF!</definedName>
    <definedName name="ASAS" localSheetId="16">#REF!</definedName>
    <definedName name="ASAS" localSheetId="1">#REF!</definedName>
    <definedName name="ASAS">#REF!</definedName>
    <definedName name="b" localSheetId="16">#REF!</definedName>
    <definedName name="b" localSheetId="1">#REF!</definedName>
    <definedName name="b">#REF!</definedName>
    <definedName name="bb" localSheetId="16">#REF!</definedName>
    <definedName name="bb" localSheetId="1">#REF!</definedName>
    <definedName name="bb">#REF!</definedName>
    <definedName name="Cabe_1" localSheetId="16">#REF!</definedName>
    <definedName name="Cabe_1" localSheetId="1">#REF!</definedName>
    <definedName name="Cabe_1">#REF!</definedName>
    <definedName name="Cabe_2" localSheetId="16">#REF!</definedName>
    <definedName name="Cabe_2" localSheetId="1">#REF!</definedName>
    <definedName name="Cabe_2">#REF!</definedName>
    <definedName name="Cabe_3" localSheetId="16">#REF!</definedName>
    <definedName name="Cabe_3" localSheetId="1">#REF!</definedName>
    <definedName name="Cabe_3">#REF!</definedName>
    <definedName name="Cabe_4" localSheetId="16">#REF!</definedName>
    <definedName name="Cabe_4" localSheetId="1">#REF!</definedName>
    <definedName name="Cabe_4">#REF!</definedName>
    <definedName name="Cabe_5" localSheetId="16">#REF!</definedName>
    <definedName name="Cabe_5">#REF!</definedName>
    <definedName name="Cabe_6" localSheetId="16">#REF!</definedName>
    <definedName name="Cabe_6">#REF!</definedName>
    <definedName name="Cabe_7" localSheetId="16">#REF!</definedName>
    <definedName name="Cabe_7">#REF!</definedName>
    <definedName name="Cabe_8" localSheetId="16">#REF!</definedName>
    <definedName name="Cabe_8">#REF!</definedName>
    <definedName name="cc" localSheetId="16">#REF!</definedName>
    <definedName name="cc" localSheetId="1">#REF!</definedName>
    <definedName name="cc">#REF!</definedName>
    <definedName name="cen_1" localSheetId="16">#REF!</definedName>
    <definedName name="cen_1" localSheetId="1">#REF!</definedName>
    <definedName name="cen_1">#REF!</definedName>
    <definedName name="cen_2" localSheetId="16">#REF!</definedName>
    <definedName name="cen_2" localSheetId="1">#REF!</definedName>
    <definedName name="cen_2">#REF!</definedName>
    <definedName name="cen_3" localSheetId="16">#REF!</definedName>
    <definedName name="cen_3" localSheetId="1">#REF!</definedName>
    <definedName name="cen_3">#REF!</definedName>
    <definedName name="cen_t" localSheetId="16">#REF!</definedName>
    <definedName name="cen_t" localSheetId="1">#REF!</definedName>
    <definedName name="cen_t">#REF!</definedName>
    <definedName name="dd" localSheetId="16">#REF!</definedName>
    <definedName name="dd" localSheetId="1">#REF!</definedName>
    <definedName name="dd">#REF!</definedName>
    <definedName name="ddd">#REF!</definedName>
    <definedName name="ddddd" localSheetId="16">#REF!</definedName>
    <definedName name="ddddd" localSheetId="1">#REF!</definedName>
    <definedName name="ddddd">#REF!</definedName>
    <definedName name="dddkkk">#REF!</definedName>
    <definedName name="dir_1" localSheetId="16">#REF!</definedName>
    <definedName name="dir_1" localSheetId="1">#REF!</definedName>
    <definedName name="dir_1">#REF!</definedName>
    <definedName name="dir_2" localSheetId="16">#REF!</definedName>
    <definedName name="dir_2" localSheetId="1">#REF!</definedName>
    <definedName name="dir_2">#REF!</definedName>
    <definedName name="dir_3" localSheetId="16">#REF!</definedName>
    <definedName name="dir_3" localSheetId="1">#REF!</definedName>
    <definedName name="dir_3">#REF!</definedName>
    <definedName name="dir_t" localSheetId="16">#REF!</definedName>
    <definedName name="dir_t" localSheetId="1">#REF!</definedName>
    <definedName name="dir_t">#REF!</definedName>
    <definedName name="DISTRITOS" localSheetId="16">#REF!</definedName>
    <definedName name="DISTRITOS" localSheetId="1">#REF!</definedName>
    <definedName name="DISTRITOS">#REF!</definedName>
    <definedName name="distritos1" localSheetId="16">#REF!</definedName>
    <definedName name="distritos1" localSheetId="1">#REF!</definedName>
    <definedName name="distritos1">#REF!</definedName>
    <definedName name="Distritos2" localSheetId="16">#REF!</definedName>
    <definedName name="Distritos2" localSheetId="1">#REF!</definedName>
    <definedName name="Distritos2">#REF!</definedName>
    <definedName name="DS" localSheetId="16">#REF!</definedName>
    <definedName name="DS" localSheetId="1">#REF!</definedName>
    <definedName name="DS">#REF!</definedName>
    <definedName name="ee" localSheetId="16">#REF!</definedName>
    <definedName name="ee" localSheetId="1">#REF!</definedName>
    <definedName name="ee">#REF!</definedName>
    <definedName name="esq_1" localSheetId="16">#REF!</definedName>
    <definedName name="esq_1" localSheetId="1">#REF!</definedName>
    <definedName name="esq_1">#REF!</definedName>
    <definedName name="esq_2" localSheetId="16">#REF!</definedName>
    <definedName name="esq_2" localSheetId="1">#REF!</definedName>
    <definedName name="esq_2">#REF!</definedName>
    <definedName name="esq_3" localSheetId="16">#REF!</definedName>
    <definedName name="esq_3" localSheetId="1">#REF!</definedName>
    <definedName name="esq_3">#REF!</definedName>
    <definedName name="esq_t" localSheetId="16">#REF!</definedName>
    <definedName name="esq_t" localSheetId="1">#REF!</definedName>
    <definedName name="esq_t">#REF!</definedName>
    <definedName name="EWTRFER" localSheetId="16">#REF!</definedName>
    <definedName name="EWTRFER" localSheetId="1">#REF!</definedName>
    <definedName name="EWTRFER">#REF!</definedName>
    <definedName name="ff" localSheetId="16">#REF!</definedName>
    <definedName name="ff" localSheetId="1">#REF!</definedName>
    <definedName name="ff">#REF!</definedName>
    <definedName name="fff">#REF!</definedName>
    <definedName name="ffffff">#REF!</definedName>
    <definedName name="GFFG">'[1]Tx média'!$A$3</definedName>
    <definedName name="gg" localSheetId="16">#REF!</definedName>
    <definedName name="gg" localSheetId="1">#REF!</definedName>
    <definedName name="gg">#REF!</definedName>
    <definedName name="GGGG">#REF!</definedName>
    <definedName name="indic_ITRM" localSheetId="16">#REF!</definedName>
    <definedName name="indic_ITRM" localSheetId="1">#REF!</definedName>
    <definedName name="indic_ITRM">#REF!</definedName>
    <definedName name="Indic_TransRodoviario" localSheetId="16">#REF!</definedName>
    <definedName name="Indic_TransRodoviario" localSheetId="1">#REF!</definedName>
    <definedName name="Indic_TransRodoviario">#REF!</definedName>
    <definedName name="Indic_VáriosPerfGéneroSaúde" localSheetId="16">#REF!</definedName>
    <definedName name="Indic_VáriosPerfGéneroSaúde" localSheetId="1">#REF!</definedName>
    <definedName name="Indic_VáriosPerfGéneroSaúde">#REF!</definedName>
    <definedName name="IR_PARA" localSheetId="16">#REF!</definedName>
    <definedName name="IR_PARA" localSheetId="1">#REF!</definedName>
    <definedName name="IR_PARA">#REF!</definedName>
    <definedName name="Ir_para2" localSheetId="16">#REF!</definedName>
    <definedName name="Ir_para2" localSheetId="1">#REF!</definedName>
    <definedName name="Ir_para2">#REF!</definedName>
    <definedName name="jjj">#REF!</definedName>
    <definedName name="k" localSheetId="16">#REF!</definedName>
    <definedName name="k" localSheetId="1">#REF!</definedName>
    <definedName name="k">#REF!</definedName>
    <definedName name="mmmm" localSheetId="16">#REF!</definedName>
    <definedName name="mmmm" localSheetId="1">#REF!</definedName>
    <definedName name="mmmm">#REF!</definedName>
    <definedName name="nnn" localSheetId="16">#REF!</definedName>
    <definedName name="nnn" localSheetId="1">#REF!</definedName>
    <definedName name="nnn">#REF!</definedName>
    <definedName name="NUTS98" localSheetId="16">#REF!</definedName>
    <definedName name="NUTS98" localSheetId="1">#REF!</definedName>
    <definedName name="NUTS98">#REF!</definedName>
    <definedName name="Pag_1" localSheetId="16">#REF!</definedName>
    <definedName name="Pag_1" localSheetId="1">#REF!</definedName>
    <definedName name="Pag_1">#REF!</definedName>
    <definedName name="Print_Area_MI" localSheetId="16">#REF!</definedName>
    <definedName name="Print_Area_MI" localSheetId="1">#REF!</definedName>
    <definedName name="Print_Area_MI">#REF!</definedName>
    <definedName name="Print_area_MI1" localSheetId="16">#REF!</definedName>
    <definedName name="Print_area_MI1" localSheetId="1">#REF!</definedName>
    <definedName name="Print_area_MI1">#REF!</definedName>
    <definedName name="QP_QC_1999" localSheetId="16">#REF!</definedName>
    <definedName name="QP_QC_1999" localSheetId="1">#REF!</definedName>
    <definedName name="QP_QC_1999">#REF!</definedName>
    <definedName name="QQ" localSheetId="16">#REF!</definedName>
    <definedName name="QQ" localSheetId="1">#REF!</definedName>
    <definedName name="QQ">#REF!</definedName>
    <definedName name="QQQ" localSheetId="16">#REF!</definedName>
    <definedName name="QQQ" localSheetId="1">#REF!</definedName>
    <definedName name="QQQ">#REF!</definedName>
    <definedName name="Quadro_a1" localSheetId="16">#REF!</definedName>
    <definedName name="Quadro_a1" localSheetId="1">#REF!</definedName>
    <definedName name="Quadro_a1">#REF!</definedName>
    <definedName name="Quadro_a2" localSheetId="16">#REF!</definedName>
    <definedName name="Quadro_a2" localSheetId="1">#REF!</definedName>
    <definedName name="Quadro_a2">#REF!</definedName>
    <definedName name="Quadro_b1" localSheetId="16">#REF!</definedName>
    <definedName name="Quadro_b1">#REF!</definedName>
    <definedName name="Quadro_b2" localSheetId="16">#REF!</definedName>
    <definedName name="Quadro_b2">#REF!</definedName>
    <definedName name="Quadro_III.17___Parque_de_veículos_rodoviários_motorizados_presumivelmente_em_circulação__segundo_o_tipo_de_veículo" localSheetId="16">#REF!</definedName>
    <definedName name="Quadro_III.17___Parque_de_veículos_rodoviários_motorizados_presumivelmente_em_circulação__segundo_o_tipo_de_veículo" localSheetId="1">#REF!</definedName>
    <definedName name="Quadro_III.17___Parque_de_veículos_rodoviários_motorizados_presumivelmente_em_circulação__segundo_o_tipo_de_veículo">#REF!</definedName>
    <definedName name="Query1" localSheetId="16">#REF!</definedName>
    <definedName name="Query1" localSheetId="1">#REF!</definedName>
    <definedName name="Query1">#REF!</definedName>
    <definedName name="Query2" localSheetId="16">#REF!</definedName>
    <definedName name="Query2" localSheetId="1">#REF!</definedName>
    <definedName name="Query2">#REF!</definedName>
    <definedName name="query3" localSheetId="16">#REF!</definedName>
    <definedName name="query3" localSheetId="1">#REF!</definedName>
    <definedName name="query3">#REF!</definedName>
    <definedName name="rr" localSheetId="16">#REF!</definedName>
    <definedName name="rr" localSheetId="1">#REF!</definedName>
    <definedName name="rr">#REF!</definedName>
    <definedName name="SPSS" localSheetId="16">#REF!</definedName>
    <definedName name="SPSS" localSheetId="1">#REF!</definedName>
    <definedName name="SPSS">#REF!</definedName>
    <definedName name="Tit_1" localSheetId="16">#REF!</definedName>
    <definedName name="Tit_1" localSheetId="1">#REF!</definedName>
    <definedName name="Tit_1">#REF!</definedName>
    <definedName name="Tit_2" localSheetId="16">#REF!</definedName>
    <definedName name="Tit_2" localSheetId="1">#REF!</definedName>
    <definedName name="Tit_2">#REF!</definedName>
    <definedName name="Tit_3" localSheetId="16">#REF!</definedName>
    <definedName name="Tit_3" localSheetId="1">#REF!</definedName>
    <definedName name="Tit_3">#REF!</definedName>
    <definedName name="Tit_4" localSheetId="16">#REF!</definedName>
    <definedName name="Tit_4" localSheetId="1">#REF!</definedName>
    <definedName name="Tit_4">#REF!</definedName>
    <definedName name="Tit_5" localSheetId="16">#REF!</definedName>
    <definedName name="Tit_5" localSheetId="1">#REF!</definedName>
    <definedName name="Tit_5">#REF!</definedName>
    <definedName name="Titulo" localSheetId="16">#REF!</definedName>
    <definedName name="Titulo" localSheetId="1">#REF!</definedName>
    <definedName name="Titulo">#REF!</definedName>
    <definedName name="Todo" localSheetId="16">#REF!</definedName>
    <definedName name="Todo" localSheetId="1">#REF!</definedName>
    <definedName name="Todo">#REF!</definedName>
    <definedName name="Total_Receita_por_concelho" localSheetId="16">#REF!</definedName>
    <definedName name="Total_Receita_por_concelho" localSheetId="1">#REF!</definedName>
    <definedName name="Total_Receita_por_concelho">#REF!</definedName>
    <definedName name="tt" localSheetId="16">#REF!</definedName>
    <definedName name="tt" localSheetId="1">#REF!</definedName>
    <definedName name="tt">#REF!</definedName>
    <definedName name="Tudo" localSheetId="16">#REF!</definedName>
    <definedName name="Tudo" localSheetId="1">#REF!</definedName>
    <definedName name="Tudo">#REF!</definedName>
    <definedName name="vsdv" localSheetId="16">#REF!</definedName>
    <definedName name="vsdv" localSheetId="1">#REF!</definedName>
    <definedName name="vsdv">#REF!</definedName>
    <definedName name="wefqwer" localSheetId="16">#REF!</definedName>
    <definedName name="wefqwer" localSheetId="1">#REF!</definedName>
    <definedName name="wefqwer">#REF!</definedName>
    <definedName name="wqdswe" localSheetId="16">#REF!</definedName>
    <definedName name="wqdswe" localSheetId="1">#REF!</definedName>
    <definedName name="wqdswe">#REF!</definedName>
    <definedName name="ww" localSheetId="16">#REF!</definedName>
    <definedName name="ww" localSheetId="1">#REF!</definedName>
    <definedName name="ww">#REF!</definedName>
    <definedName name="xx" localSheetId="16">#REF!</definedName>
    <definedName name="xx" localSheetId="1">#REF!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34" l="1"/>
  <c r="E15" i="34"/>
  <c r="E14" i="34"/>
  <c r="E13" i="34"/>
  <c r="B46" i="30" l="1"/>
  <c r="B15" i="11" l="1"/>
  <c r="K13" i="9"/>
  <c r="K22" i="6"/>
  <c r="L22" i="6"/>
  <c r="H22" i="6"/>
  <c r="I22" i="6"/>
  <c r="E22" i="6"/>
  <c r="F22" i="6"/>
  <c r="C22" i="6"/>
  <c r="C21" i="6"/>
  <c r="B22" i="6"/>
  <c r="C11" i="6"/>
  <c r="D11" i="6"/>
  <c r="E11" i="6"/>
  <c r="F11" i="6"/>
  <c r="G11" i="6"/>
  <c r="H11" i="6"/>
  <c r="I11" i="6"/>
  <c r="J11" i="6"/>
  <c r="K11" i="6"/>
  <c r="L11" i="6"/>
  <c r="M11" i="6"/>
  <c r="B11" i="6"/>
  <c r="H10" i="20" l="1"/>
  <c r="H12" i="20"/>
  <c r="H8" i="20"/>
  <c r="G9" i="20"/>
  <c r="G11" i="20"/>
  <c r="G7" i="20"/>
  <c r="F15" i="20"/>
  <c r="E15" i="20"/>
  <c r="D9" i="20"/>
  <c r="D11" i="20"/>
  <c r="D7" i="20"/>
  <c r="D7" i="19"/>
  <c r="D8" i="19"/>
  <c r="D9" i="19"/>
  <c r="D10" i="19"/>
  <c r="D11" i="19"/>
  <c r="D12" i="19"/>
  <c r="D13" i="19"/>
  <c r="D6" i="19"/>
  <c r="J8" i="18"/>
  <c r="J7" i="18"/>
  <c r="J6" i="18"/>
  <c r="G8" i="18"/>
  <c r="G7" i="18"/>
  <c r="G6" i="18"/>
  <c r="D7" i="18"/>
  <c r="D8" i="18"/>
  <c r="D6" i="18"/>
  <c r="G8" i="17"/>
  <c r="J8" i="17"/>
  <c r="J7" i="17"/>
  <c r="J6" i="17"/>
  <c r="G7" i="17"/>
  <c r="G6" i="17"/>
  <c r="D8" i="17"/>
  <c r="D7" i="17"/>
  <c r="D17" i="34"/>
  <c r="G14" i="13"/>
  <c r="G12" i="13"/>
  <c r="O6" i="12"/>
  <c r="P6" i="12"/>
  <c r="O7" i="12"/>
  <c r="P7" i="12"/>
  <c r="O8" i="12"/>
  <c r="P8" i="12"/>
  <c r="O9" i="12"/>
  <c r="P9" i="12"/>
  <c r="O10" i="12"/>
  <c r="P10" i="12"/>
  <c r="O11" i="12"/>
  <c r="P11" i="12"/>
  <c r="O12" i="12"/>
  <c r="P12" i="12"/>
  <c r="O13" i="12"/>
  <c r="P13" i="12"/>
  <c r="N6" i="12"/>
  <c r="N7" i="12"/>
  <c r="N8" i="12"/>
  <c r="N9" i="12"/>
  <c r="N10" i="12"/>
  <c r="N11" i="12"/>
  <c r="N12" i="12"/>
  <c r="N13" i="12"/>
  <c r="N6" i="11"/>
  <c r="O6" i="11"/>
  <c r="N7" i="11"/>
  <c r="O7" i="11"/>
  <c r="P6" i="11"/>
  <c r="P7" i="11"/>
  <c r="O6" i="10"/>
  <c r="P6" i="10"/>
  <c r="O7" i="10"/>
  <c r="P7" i="10"/>
  <c r="O8" i="10"/>
  <c r="P8" i="10"/>
  <c r="N6" i="10"/>
  <c r="N7" i="10"/>
  <c r="N8" i="10"/>
  <c r="D12" i="34" l="1"/>
  <c r="L13" i="9"/>
  <c r="I13" i="9"/>
  <c r="J13" i="9" s="1"/>
  <c r="H13" i="9"/>
  <c r="F13" i="9"/>
  <c r="E13" i="9"/>
  <c r="C13" i="9"/>
  <c r="B13" i="9"/>
  <c r="L19" i="6"/>
  <c r="L20" i="6"/>
  <c r="L21" i="6"/>
  <c r="K19" i="6"/>
  <c r="K20" i="6"/>
  <c r="K21" i="6"/>
  <c r="I19" i="6"/>
  <c r="I20" i="6"/>
  <c r="I21" i="6"/>
  <c r="H19" i="6"/>
  <c r="H20" i="6"/>
  <c r="H21" i="6"/>
  <c r="F19" i="6"/>
  <c r="F20" i="6"/>
  <c r="F21" i="6"/>
  <c r="E19" i="6"/>
  <c r="E20" i="6"/>
  <c r="E21" i="6"/>
  <c r="C19" i="6"/>
  <c r="C20" i="6"/>
  <c r="B19" i="6"/>
  <c r="B20" i="6"/>
  <c r="B21" i="6"/>
  <c r="D18" i="34" l="1"/>
  <c r="G13" i="9"/>
  <c r="E5" i="34" l="1"/>
  <c r="E17" i="34"/>
  <c r="E11" i="34"/>
  <c r="E7" i="34"/>
  <c r="E9" i="34"/>
  <c r="E10" i="34"/>
  <c r="E6" i="34"/>
  <c r="E8" i="34"/>
  <c r="E12" i="34"/>
  <c r="B52" i="30"/>
  <c r="B51" i="30"/>
  <c r="B47" i="30"/>
  <c r="B45" i="30"/>
  <c r="B44" i="30"/>
  <c r="B43" i="30"/>
  <c r="B42" i="30"/>
  <c r="B35" i="30"/>
  <c r="B34" i="30"/>
  <c r="B33" i="30"/>
  <c r="B32" i="30"/>
  <c r="B31" i="30"/>
  <c r="B30" i="30"/>
  <c r="B29" i="30"/>
  <c r="B28" i="30"/>
  <c r="B27" i="30"/>
  <c r="B26" i="30"/>
  <c r="B25" i="30"/>
  <c r="B24" i="30"/>
  <c r="B23" i="30"/>
  <c r="B22" i="30"/>
  <c r="B21" i="30"/>
  <c r="B20" i="30"/>
  <c r="B19" i="30"/>
  <c r="B18" i="30"/>
  <c r="B17" i="30"/>
  <c r="B13" i="30"/>
  <c r="B12" i="30"/>
  <c r="E18" i="34" l="1"/>
  <c r="I11" i="5"/>
  <c r="E11" i="5"/>
  <c r="C14" i="5"/>
  <c r="D14" i="5"/>
  <c r="F14" i="5"/>
  <c r="G14" i="5"/>
  <c r="H14" i="5"/>
  <c r="B14" i="5"/>
  <c r="C13" i="5"/>
  <c r="D13" i="5"/>
  <c r="F13" i="5"/>
  <c r="G13" i="5"/>
  <c r="H13" i="5"/>
  <c r="B13" i="5"/>
  <c r="C12" i="5"/>
  <c r="D12" i="5"/>
  <c r="F12" i="5"/>
  <c r="G12" i="5"/>
  <c r="H12" i="5"/>
  <c r="B12" i="5"/>
  <c r="K5" i="24"/>
  <c r="K7" i="16" l="1"/>
  <c r="L7" i="16"/>
  <c r="M7" i="16"/>
  <c r="K8" i="16"/>
  <c r="L8" i="16"/>
  <c r="M8" i="16"/>
  <c r="K9" i="16"/>
  <c r="L9" i="16"/>
  <c r="M9" i="16"/>
  <c r="K10" i="16"/>
  <c r="L10" i="16"/>
  <c r="M10" i="16"/>
  <c r="K11" i="16"/>
  <c r="L11" i="16"/>
  <c r="M11" i="16"/>
  <c r="K12" i="16"/>
  <c r="L12" i="16"/>
  <c r="M12" i="16"/>
  <c r="K13" i="16"/>
  <c r="L13" i="16"/>
  <c r="M13" i="16"/>
  <c r="L6" i="16"/>
  <c r="M6" i="16"/>
  <c r="K6" i="16"/>
  <c r="I5" i="5" l="1"/>
  <c r="I12" i="5" s="1"/>
  <c r="E5" i="5"/>
  <c r="E12" i="5" s="1"/>
  <c r="A4" i="22"/>
  <c r="A4" i="21"/>
  <c r="A4" i="20"/>
  <c r="A4" i="19"/>
  <c r="A4" i="18"/>
  <c r="A4" i="17"/>
  <c r="A19" i="16"/>
  <c r="A4" i="16"/>
  <c r="A4" i="15"/>
  <c r="A13" i="14"/>
  <c r="A4" i="14"/>
  <c r="A4" i="13"/>
  <c r="A19" i="12"/>
  <c r="A4" i="12"/>
  <c r="A12" i="11"/>
  <c r="A4" i="11"/>
  <c r="A13" i="10"/>
  <c r="A4" i="10"/>
  <c r="A4" i="9"/>
  <c r="A4" i="8"/>
  <c r="A4" i="7"/>
  <c r="A4" i="4"/>
  <c r="G8" i="9" l="1"/>
  <c r="I29" i="16"/>
  <c r="H29" i="16"/>
  <c r="I28" i="16"/>
  <c r="H28" i="16"/>
  <c r="I27" i="16"/>
  <c r="H27" i="16"/>
  <c r="I26" i="16"/>
  <c r="H26" i="16"/>
  <c r="I25" i="16"/>
  <c r="H25" i="16"/>
  <c r="I24" i="16"/>
  <c r="H24" i="16"/>
  <c r="I23" i="16"/>
  <c r="H23" i="16"/>
  <c r="I22" i="16"/>
  <c r="H22" i="16"/>
  <c r="F29" i="16"/>
  <c r="E29" i="16"/>
  <c r="F28" i="16"/>
  <c r="E28" i="16"/>
  <c r="F27" i="16"/>
  <c r="E27" i="16"/>
  <c r="F26" i="16"/>
  <c r="E26" i="16"/>
  <c r="F25" i="16"/>
  <c r="E25" i="16"/>
  <c r="F24" i="16"/>
  <c r="E24" i="16"/>
  <c r="F23" i="16"/>
  <c r="E23" i="16"/>
  <c r="F22" i="16"/>
  <c r="E22" i="16"/>
  <c r="C28" i="16"/>
  <c r="C23" i="16"/>
  <c r="C24" i="16"/>
  <c r="C25" i="16"/>
  <c r="C26" i="16"/>
  <c r="C27" i="16"/>
  <c r="C29" i="16"/>
  <c r="C22" i="16"/>
  <c r="B23" i="16"/>
  <c r="B24" i="16"/>
  <c r="B25" i="16"/>
  <c r="B26" i="16"/>
  <c r="B27" i="16"/>
  <c r="B28" i="16"/>
  <c r="B29" i="16"/>
  <c r="B22" i="16"/>
  <c r="I18" i="14"/>
  <c r="H18" i="14"/>
  <c r="I17" i="14"/>
  <c r="H17" i="14"/>
  <c r="I16" i="14"/>
  <c r="H16" i="14"/>
  <c r="F18" i="14"/>
  <c r="E18" i="14"/>
  <c r="F17" i="14"/>
  <c r="E17" i="14"/>
  <c r="F16" i="14"/>
  <c r="E16" i="14"/>
  <c r="C17" i="14"/>
  <c r="C18" i="14"/>
  <c r="C16" i="14"/>
  <c r="B17" i="14"/>
  <c r="B18" i="14"/>
  <c r="B16" i="14"/>
  <c r="L29" i="12"/>
  <c r="K29" i="12"/>
  <c r="L28" i="12"/>
  <c r="K28" i="12"/>
  <c r="L27" i="12"/>
  <c r="K27" i="12"/>
  <c r="L26" i="12"/>
  <c r="K26" i="12"/>
  <c r="L25" i="12"/>
  <c r="K25" i="12"/>
  <c r="L24" i="12"/>
  <c r="K24" i="12"/>
  <c r="L23" i="12"/>
  <c r="K23" i="12"/>
  <c r="L22" i="12"/>
  <c r="K22" i="12"/>
  <c r="I29" i="12"/>
  <c r="H29" i="12"/>
  <c r="I28" i="12"/>
  <c r="H28" i="12"/>
  <c r="I27" i="12"/>
  <c r="H27" i="12"/>
  <c r="I26" i="12"/>
  <c r="H26" i="12"/>
  <c r="I25" i="12"/>
  <c r="H25" i="12"/>
  <c r="I24" i="12"/>
  <c r="H24" i="12"/>
  <c r="I23" i="12"/>
  <c r="H23" i="12"/>
  <c r="I22" i="12"/>
  <c r="H22" i="12"/>
  <c r="F29" i="12"/>
  <c r="E29" i="12"/>
  <c r="F28" i="12"/>
  <c r="E28" i="12"/>
  <c r="F27" i="12"/>
  <c r="E27" i="12"/>
  <c r="F26" i="12"/>
  <c r="E26" i="12"/>
  <c r="F25" i="12"/>
  <c r="E25" i="12"/>
  <c r="F24" i="12"/>
  <c r="E24" i="12"/>
  <c r="F23" i="12"/>
  <c r="E23" i="12"/>
  <c r="F22" i="12"/>
  <c r="E22" i="12"/>
  <c r="C23" i="12"/>
  <c r="C24" i="12"/>
  <c r="C25" i="12"/>
  <c r="C26" i="12"/>
  <c r="C27" i="12"/>
  <c r="C28" i="12"/>
  <c r="C29" i="12"/>
  <c r="C22" i="12"/>
  <c r="B23" i="12"/>
  <c r="B24" i="12"/>
  <c r="B25" i="12"/>
  <c r="B26" i="12"/>
  <c r="B27" i="12"/>
  <c r="B28" i="12"/>
  <c r="B29" i="12"/>
  <c r="B22" i="12"/>
  <c r="L16" i="11"/>
  <c r="K16" i="11"/>
  <c r="L15" i="11"/>
  <c r="K15" i="11"/>
  <c r="I16" i="11"/>
  <c r="H16" i="11"/>
  <c r="I15" i="11"/>
  <c r="H15" i="11"/>
  <c r="F16" i="11"/>
  <c r="E16" i="11"/>
  <c r="F15" i="11"/>
  <c r="E15" i="11"/>
  <c r="C16" i="11"/>
  <c r="C15" i="11"/>
  <c r="B16" i="11"/>
  <c r="L18" i="10"/>
  <c r="K18" i="10"/>
  <c r="L17" i="10"/>
  <c r="K17" i="10"/>
  <c r="L16" i="10"/>
  <c r="K16" i="10"/>
  <c r="I18" i="10"/>
  <c r="H18" i="10"/>
  <c r="I17" i="10"/>
  <c r="H17" i="10"/>
  <c r="I16" i="10"/>
  <c r="H16" i="10"/>
  <c r="F18" i="10"/>
  <c r="E18" i="10"/>
  <c r="F17" i="10"/>
  <c r="E17" i="10"/>
  <c r="F16" i="10"/>
  <c r="E16" i="10"/>
  <c r="C17" i="10"/>
  <c r="C18" i="10"/>
  <c r="C16" i="10"/>
  <c r="B17" i="10"/>
  <c r="B18" i="10"/>
  <c r="B16" i="10"/>
  <c r="L18" i="6"/>
  <c r="K18" i="6"/>
  <c r="I18" i="6"/>
  <c r="H18" i="6"/>
  <c r="F18" i="6"/>
  <c r="E18" i="6"/>
  <c r="C18" i="6"/>
  <c r="B18" i="6"/>
  <c r="N16" i="11" l="1"/>
  <c r="O16" i="11"/>
  <c r="N15" i="11"/>
  <c r="O15" i="11"/>
  <c r="O17" i="10" l="1"/>
  <c r="N17" i="10"/>
  <c r="N16" i="10"/>
  <c r="O16" i="10"/>
  <c r="N18" i="10"/>
  <c r="O18" i="10"/>
  <c r="J9" i="14"/>
  <c r="G9" i="14"/>
  <c r="D9" i="14"/>
  <c r="M14" i="12"/>
  <c r="J14" i="12"/>
  <c r="G14" i="12"/>
  <c r="D14" i="12"/>
  <c r="P14" i="12" l="1"/>
  <c r="G7" i="4"/>
  <c r="E10" i="5" l="1"/>
  <c r="E14" i="5" s="1"/>
  <c r="E9" i="5"/>
  <c r="E8" i="5"/>
  <c r="E7" i="5"/>
  <c r="E6" i="5"/>
  <c r="E13" i="5" s="1"/>
  <c r="I8" i="5" l="1"/>
  <c r="I9" i="5"/>
  <c r="I10" i="5"/>
  <c r="I14" i="5" s="1"/>
  <c r="I6" i="5"/>
  <c r="I13" i="5" s="1"/>
  <c r="I7" i="5"/>
  <c r="N23" i="12"/>
  <c r="O23" i="12"/>
  <c r="N24" i="12"/>
  <c r="O24" i="12"/>
  <c r="N25" i="12"/>
  <c r="O25" i="12"/>
  <c r="N26" i="12"/>
  <c r="O26" i="12"/>
  <c r="N27" i="12"/>
  <c r="O27" i="12"/>
  <c r="N28" i="12"/>
  <c r="O28" i="12"/>
  <c r="N29" i="12"/>
  <c r="O29" i="12"/>
  <c r="O22" i="12"/>
  <c r="N22" i="12"/>
  <c r="G10" i="13"/>
  <c r="G6" i="13"/>
  <c r="J9" i="9"/>
  <c r="D11" i="9"/>
  <c r="D12" i="9"/>
  <c r="G8" i="4"/>
  <c r="M11" i="9"/>
  <c r="C14" i="16" l="1"/>
  <c r="D14" i="16"/>
  <c r="E14" i="16"/>
  <c r="F14" i="16"/>
  <c r="G14" i="16"/>
  <c r="H14" i="16"/>
  <c r="I14" i="16"/>
  <c r="J14" i="16"/>
  <c r="B14" i="16"/>
  <c r="E7" i="15"/>
  <c r="E8" i="15"/>
  <c r="E9" i="15"/>
  <c r="E10" i="15"/>
  <c r="E11" i="15"/>
  <c r="E12" i="15"/>
  <c r="E6" i="15"/>
  <c r="B13" i="15"/>
  <c r="K8" i="11"/>
  <c r="L8" i="11"/>
  <c r="M8" i="11"/>
  <c r="H8" i="11"/>
  <c r="I8" i="11"/>
  <c r="J8" i="11"/>
  <c r="C8" i="11"/>
  <c r="D8" i="11"/>
  <c r="E8" i="11"/>
  <c r="F8" i="11"/>
  <c r="G8" i="11"/>
  <c r="B8" i="11"/>
  <c r="C9" i="10"/>
  <c r="D9" i="10"/>
  <c r="E9" i="10"/>
  <c r="F9" i="10"/>
  <c r="G9" i="10"/>
  <c r="H9" i="10"/>
  <c r="I9" i="10"/>
  <c r="J9" i="10"/>
  <c r="K9" i="10"/>
  <c r="L9" i="10"/>
  <c r="M9" i="10"/>
  <c r="G15" i="20"/>
  <c r="E23" i="6" l="1"/>
  <c r="F23" i="6"/>
  <c r="C23" i="6"/>
  <c r="B23" i="6"/>
  <c r="I23" i="6"/>
  <c r="H23" i="6"/>
  <c r="K23" i="6"/>
  <c r="L23" i="6"/>
  <c r="L25" i="16"/>
  <c r="K25" i="16"/>
  <c r="L29" i="16"/>
  <c r="K29" i="16"/>
  <c r="F30" i="16"/>
  <c r="E30" i="16"/>
  <c r="L28" i="16"/>
  <c r="K28" i="16"/>
  <c r="L24" i="16"/>
  <c r="K24" i="16"/>
  <c r="B30" i="16"/>
  <c r="C30" i="16"/>
  <c r="L26" i="16"/>
  <c r="K26" i="16"/>
  <c r="L27" i="16"/>
  <c r="K27" i="16"/>
  <c r="L23" i="16"/>
  <c r="K23" i="16"/>
  <c r="L22" i="16"/>
  <c r="K22" i="16"/>
  <c r="I30" i="16"/>
  <c r="H30" i="16"/>
  <c r="L17" i="11"/>
  <c r="K17" i="11"/>
  <c r="I17" i="11"/>
  <c r="H17" i="11"/>
  <c r="E17" i="11"/>
  <c r="F17" i="11"/>
  <c r="B17" i="11"/>
  <c r="C17" i="11"/>
  <c r="I19" i="10"/>
  <c r="H19" i="10"/>
  <c r="L19" i="10"/>
  <c r="K19" i="10"/>
  <c r="C19" i="10"/>
  <c r="F19" i="10"/>
  <c r="E19" i="10"/>
  <c r="N8" i="11"/>
  <c r="P8" i="11"/>
  <c r="O8" i="11"/>
  <c r="P9" i="10"/>
  <c r="O9" i="10"/>
  <c r="M14" i="16"/>
  <c r="L14" i="16"/>
  <c r="K14" i="16"/>
  <c r="B19" i="23"/>
  <c r="C9" i="22"/>
  <c r="B9" i="22"/>
  <c r="D7" i="22"/>
  <c r="D8" i="22"/>
  <c r="D6" i="22"/>
  <c r="G7" i="21"/>
  <c r="F8" i="21"/>
  <c r="E8" i="21"/>
  <c r="D7" i="21"/>
  <c r="H16" i="20"/>
  <c r="C15" i="20"/>
  <c r="B15" i="20"/>
  <c r="C14" i="19"/>
  <c r="B14" i="19"/>
  <c r="F10" i="18"/>
  <c r="E10" i="18"/>
  <c r="C10" i="18"/>
  <c r="B10" i="18"/>
  <c r="I10" i="17"/>
  <c r="H10" i="17"/>
  <c r="F10" i="17"/>
  <c r="E10" i="17"/>
  <c r="C10" i="17"/>
  <c r="B10" i="17"/>
  <c r="D13" i="15"/>
  <c r="E13" i="15" s="1"/>
  <c r="C13" i="15"/>
  <c r="F7" i="15"/>
  <c r="F8" i="15"/>
  <c r="F9" i="15"/>
  <c r="F10" i="15"/>
  <c r="F11" i="15"/>
  <c r="F12" i="15"/>
  <c r="F6" i="15"/>
  <c r="I9" i="14"/>
  <c r="I19" i="14" s="1"/>
  <c r="H9" i="14"/>
  <c r="H19" i="14" s="1"/>
  <c r="F9" i="14"/>
  <c r="F19" i="14" s="1"/>
  <c r="E9" i="14"/>
  <c r="E19" i="14" s="1"/>
  <c r="C9" i="14"/>
  <c r="C19" i="14" s="1"/>
  <c r="B9" i="14"/>
  <c r="B19" i="14" s="1"/>
  <c r="L24" i="13"/>
  <c r="K24" i="13"/>
  <c r="I24" i="13"/>
  <c r="H24" i="13"/>
  <c r="F24" i="13"/>
  <c r="E24" i="13"/>
  <c r="C24" i="13"/>
  <c r="B24" i="13"/>
  <c r="M7" i="13"/>
  <c r="M8" i="13"/>
  <c r="M9" i="13"/>
  <c r="M10" i="13"/>
  <c r="M11" i="13"/>
  <c r="M12" i="13"/>
  <c r="M13" i="13"/>
  <c r="M14" i="13"/>
  <c r="M15" i="13"/>
  <c r="M16" i="13"/>
  <c r="M17" i="13"/>
  <c r="M18" i="13"/>
  <c r="M19" i="13"/>
  <c r="M20" i="13"/>
  <c r="M21" i="13"/>
  <c r="M22" i="13"/>
  <c r="M23" i="13"/>
  <c r="J7" i="13"/>
  <c r="J8" i="13"/>
  <c r="J9" i="13"/>
  <c r="J10" i="13"/>
  <c r="J11" i="13"/>
  <c r="J12" i="13"/>
  <c r="J13" i="13"/>
  <c r="J14" i="13"/>
  <c r="J15" i="13"/>
  <c r="J16" i="13"/>
  <c r="J17" i="13"/>
  <c r="J18" i="13"/>
  <c r="J19" i="13"/>
  <c r="J20" i="13"/>
  <c r="J21" i="13"/>
  <c r="J22" i="13"/>
  <c r="J23" i="13"/>
  <c r="G7" i="13"/>
  <c r="G8" i="13"/>
  <c r="G9" i="13"/>
  <c r="G11" i="13"/>
  <c r="G13" i="13"/>
  <c r="G15" i="13"/>
  <c r="G16" i="13"/>
  <c r="G17" i="13"/>
  <c r="G18" i="13"/>
  <c r="G19" i="13"/>
  <c r="G20" i="13"/>
  <c r="G21" i="13"/>
  <c r="G22" i="13"/>
  <c r="G23" i="13"/>
  <c r="D7" i="13"/>
  <c r="D8" i="13"/>
  <c r="D9" i="13"/>
  <c r="D10" i="13"/>
  <c r="D11" i="13"/>
  <c r="D12" i="13"/>
  <c r="D13" i="13"/>
  <c r="D14" i="13"/>
  <c r="D15" i="13"/>
  <c r="D16" i="13"/>
  <c r="D17" i="13"/>
  <c r="D18" i="13"/>
  <c r="D19" i="13"/>
  <c r="D20" i="13"/>
  <c r="D21" i="13"/>
  <c r="D22" i="13"/>
  <c r="D23" i="13"/>
  <c r="M6" i="13"/>
  <c r="J6" i="13"/>
  <c r="D6" i="13"/>
  <c r="L14" i="12"/>
  <c r="L30" i="12" s="1"/>
  <c r="K14" i="12"/>
  <c r="K30" i="12" s="1"/>
  <c r="I14" i="12"/>
  <c r="I30" i="12" s="1"/>
  <c r="H14" i="12"/>
  <c r="H30" i="12" s="1"/>
  <c r="F14" i="12"/>
  <c r="F30" i="12" s="1"/>
  <c r="E14" i="12"/>
  <c r="E30" i="12" s="1"/>
  <c r="C14" i="12"/>
  <c r="C30" i="12" s="1"/>
  <c r="B14" i="12"/>
  <c r="B30" i="12" s="1"/>
  <c r="B9" i="10"/>
  <c r="N9" i="10" s="1"/>
  <c r="M7" i="9"/>
  <c r="M8" i="9"/>
  <c r="M9" i="9"/>
  <c r="M10" i="9"/>
  <c r="M12" i="9"/>
  <c r="J7" i="9"/>
  <c r="J8" i="9"/>
  <c r="G7" i="9"/>
  <c r="D7" i="9"/>
  <c r="D8" i="9"/>
  <c r="D9" i="9"/>
  <c r="D10" i="9"/>
  <c r="M6" i="9"/>
  <c r="J6" i="9"/>
  <c r="G6" i="9"/>
  <c r="D6" i="9"/>
  <c r="L14" i="8"/>
  <c r="K14" i="8"/>
  <c r="I14" i="8"/>
  <c r="H14" i="8"/>
  <c r="F14" i="8"/>
  <c r="E14" i="8"/>
  <c r="C14" i="8"/>
  <c r="B14" i="8"/>
  <c r="M7" i="8"/>
  <c r="M8" i="8"/>
  <c r="M9" i="8"/>
  <c r="M10" i="8"/>
  <c r="M11" i="8"/>
  <c r="M12" i="8"/>
  <c r="M13" i="8"/>
  <c r="J7" i="8"/>
  <c r="J8" i="8"/>
  <c r="J9" i="8"/>
  <c r="J10" i="8"/>
  <c r="J11" i="8"/>
  <c r="J12" i="8"/>
  <c r="J13" i="8"/>
  <c r="G7" i="8"/>
  <c r="G8" i="8"/>
  <c r="G9" i="8"/>
  <c r="G10" i="8"/>
  <c r="G11" i="8"/>
  <c r="G12" i="8"/>
  <c r="G13" i="8"/>
  <c r="D7" i="8"/>
  <c r="D8" i="8"/>
  <c r="D9" i="8"/>
  <c r="D10" i="8"/>
  <c r="D11" i="8"/>
  <c r="D12" i="8"/>
  <c r="D13" i="8"/>
  <c r="M6" i="8"/>
  <c r="J6" i="8"/>
  <c r="G6" i="8"/>
  <c r="D6" i="8"/>
  <c r="L13" i="7"/>
  <c r="K13" i="7"/>
  <c r="I13" i="7"/>
  <c r="H13" i="7"/>
  <c r="F13" i="7"/>
  <c r="E13" i="7"/>
  <c r="C13" i="7"/>
  <c r="B13" i="7"/>
  <c r="M7" i="7"/>
  <c r="M8" i="7"/>
  <c r="M9" i="7"/>
  <c r="M10" i="7"/>
  <c r="M11" i="7"/>
  <c r="M12" i="7"/>
  <c r="J7" i="7"/>
  <c r="J8" i="7"/>
  <c r="J9" i="7"/>
  <c r="J10" i="7"/>
  <c r="J11" i="7"/>
  <c r="J12" i="7"/>
  <c r="G7" i="7"/>
  <c r="G8" i="7"/>
  <c r="G9" i="7"/>
  <c r="G10" i="7"/>
  <c r="G11" i="7"/>
  <c r="G12" i="7"/>
  <c r="D7" i="7"/>
  <c r="D8" i="7"/>
  <c r="D9" i="7"/>
  <c r="D10" i="7"/>
  <c r="D11" i="7"/>
  <c r="D12" i="7"/>
  <c r="M6" i="7"/>
  <c r="J6" i="7"/>
  <c r="G6" i="7"/>
  <c r="D6" i="7"/>
  <c r="L9" i="4"/>
  <c r="K9" i="4"/>
  <c r="I9" i="4"/>
  <c r="H9" i="4"/>
  <c r="F9" i="4"/>
  <c r="E9" i="4"/>
  <c r="C9" i="4"/>
  <c r="B9" i="4"/>
  <c r="M7" i="4"/>
  <c r="M8" i="4"/>
  <c r="J7" i="4"/>
  <c r="J8" i="4"/>
  <c r="M6" i="4"/>
  <c r="J6" i="4"/>
  <c r="G6" i="4"/>
  <c r="D7" i="4"/>
  <c r="D8" i="4"/>
  <c r="D6" i="4"/>
  <c r="L9" i="1"/>
  <c r="K9" i="1"/>
  <c r="I9" i="1"/>
  <c r="H9" i="1"/>
  <c r="F9" i="1"/>
  <c r="E9" i="1"/>
  <c r="C9" i="1"/>
  <c r="B9" i="1"/>
  <c r="M7" i="1"/>
  <c r="M8" i="1"/>
  <c r="M6" i="1"/>
  <c r="J7" i="1"/>
  <c r="J8" i="1"/>
  <c r="J6" i="1"/>
  <c r="G8" i="1"/>
  <c r="G6" i="1"/>
  <c r="D7" i="1"/>
  <c r="D8" i="1"/>
  <c r="D6" i="1"/>
  <c r="H10" i="18" l="1"/>
  <c r="I10" i="18"/>
  <c r="M9" i="1"/>
  <c r="L30" i="16"/>
  <c r="K30" i="16"/>
  <c r="N17" i="11"/>
  <c r="O17" i="11"/>
  <c r="B19" i="10"/>
  <c r="N19" i="10"/>
  <c r="O19" i="10"/>
  <c r="M24" i="13"/>
  <c r="H8" i="21"/>
  <c r="D14" i="19"/>
  <c r="M14" i="8"/>
  <c r="O14" i="12"/>
  <c r="O30" i="12" s="1"/>
  <c r="D24" i="13"/>
  <c r="N14" i="12"/>
  <c r="N30" i="12" s="1"/>
  <c r="G9" i="1"/>
  <c r="D9" i="1"/>
  <c r="D10" i="18"/>
  <c r="D10" i="17"/>
  <c r="M13" i="9"/>
  <c r="D9" i="22"/>
  <c r="J9" i="1"/>
  <c r="G10" i="17"/>
  <c r="J24" i="13"/>
  <c r="G24" i="13"/>
  <c r="J14" i="8"/>
  <c r="D15" i="20"/>
  <c r="G10" i="18"/>
  <c r="J10" i="17"/>
  <c r="F13" i="15"/>
  <c r="D13" i="9"/>
  <c r="G14" i="8"/>
  <c r="D14" i="8"/>
  <c r="M13" i="7"/>
  <c r="J13" i="7"/>
  <c r="G13" i="7"/>
  <c r="D13" i="7"/>
  <c r="M9" i="4"/>
  <c r="J9" i="4"/>
  <c r="G9" i="4"/>
  <c r="D9" i="4"/>
  <c r="J10" i="18" l="1"/>
</calcChain>
</file>

<file path=xl/sharedStrings.xml><?xml version="1.0" encoding="utf-8"?>
<sst xmlns="http://schemas.openxmlformats.org/spreadsheetml/2006/main" count="522" uniqueCount="223">
  <si>
    <t>1 - Sinistralidade em Portugal</t>
  </si>
  <si>
    <t>2 - Sinistralidade no Continente</t>
  </si>
  <si>
    <t>CAPÍTULO II - Fiscalização</t>
  </si>
  <si>
    <t>1 - Fiscalização ANSR, GNR, PSP e PML</t>
  </si>
  <si>
    <t>CAPÍTULO III - Processo Contraordenacional</t>
  </si>
  <si>
    <t>SIGLAS e  ABREVIATURAS</t>
  </si>
  <si>
    <t>AcV</t>
  </si>
  <si>
    <t>Acidente com vítimas</t>
  </si>
  <si>
    <t>AcVM</t>
  </si>
  <si>
    <t>Acidente com vítimas mortais</t>
  </si>
  <si>
    <t>AcFG</t>
  </si>
  <si>
    <t>Acidente com feridos graves</t>
  </si>
  <si>
    <t>AcFL</t>
  </si>
  <si>
    <t>Acidente com feridos leves</t>
  </si>
  <si>
    <t>ANSR</t>
  </si>
  <si>
    <t>Autoridade Nacional de Segurança Rodoviária</t>
  </si>
  <si>
    <t>BEAV</t>
  </si>
  <si>
    <t>Boletim Estatístico de Acidente de Viação</t>
  </si>
  <si>
    <t>FG</t>
  </si>
  <si>
    <t>Ferido grave</t>
  </si>
  <si>
    <t>FL</t>
  </si>
  <si>
    <t>Ferido leve</t>
  </si>
  <si>
    <t>GNR</t>
  </si>
  <si>
    <t>Guarda Nacional Republicana</t>
  </si>
  <si>
    <t>IGR</t>
  </si>
  <si>
    <t>Índice de gravidade</t>
  </si>
  <si>
    <t>PML</t>
  </si>
  <si>
    <t>Polícia Municipal de Lisboa</t>
  </si>
  <si>
    <t>PSP</t>
  </si>
  <si>
    <t>Polícia de Segurança Pública</t>
  </si>
  <si>
    <t>SINCRO</t>
  </si>
  <si>
    <t>VM</t>
  </si>
  <si>
    <t>p.p.</t>
  </si>
  <si>
    <t>Pontos percentuais</t>
  </si>
  <si>
    <t>Continente</t>
  </si>
  <si>
    <t>Total</t>
  </si>
  <si>
    <t>RA Açores</t>
  </si>
  <si>
    <t>RA Madeira</t>
  </si>
  <si>
    <t>RA</t>
  </si>
  <si>
    <t>Região Autónoma</t>
  </si>
  <si>
    <t>AcVM+AcFG</t>
  </si>
  <si>
    <t>Vítimas totais</t>
  </si>
  <si>
    <t>Mês</t>
  </si>
  <si>
    <t>2.ª feira</t>
  </si>
  <si>
    <t>3.ª feira</t>
  </si>
  <si>
    <t>4.ª feira</t>
  </si>
  <si>
    <t>5.ª feira</t>
  </si>
  <si>
    <t>6.ª feira</t>
  </si>
  <si>
    <t>Sábado</t>
  </si>
  <si>
    <t>Domingo</t>
  </si>
  <si>
    <t>Janeiro</t>
  </si>
  <si>
    <t>[00:00-03:00[</t>
  </si>
  <si>
    <t>[03:00-06:00[</t>
  </si>
  <si>
    <t>[06:00-09:00[</t>
  </si>
  <si>
    <t>[09:00-12:00[</t>
  </si>
  <si>
    <t>[12:00-15:00[</t>
  </si>
  <si>
    <t>[15:00-18:00[</t>
  </si>
  <si>
    <t>[18:00-21:00[</t>
  </si>
  <si>
    <t>Bom tempo</t>
  </si>
  <si>
    <t>Chuva</t>
  </si>
  <si>
    <t>Nevoeiro</t>
  </si>
  <si>
    <t>Vento</t>
  </si>
  <si>
    <t>Neve</t>
  </si>
  <si>
    <t>Granizo</t>
  </si>
  <si>
    <t>n.d.</t>
  </si>
  <si>
    <t>Atropelamento</t>
  </si>
  <si>
    <t>Colisão</t>
  </si>
  <si>
    <t>Despiste</t>
  </si>
  <si>
    <t>Dentro das localidades</t>
  </si>
  <si>
    <t>Fora das localidades</t>
  </si>
  <si>
    <t>Outras*</t>
  </si>
  <si>
    <t>AE</t>
  </si>
  <si>
    <t>Autoestrada</t>
  </si>
  <si>
    <t>EM</t>
  </si>
  <si>
    <t>EN</t>
  </si>
  <si>
    <t>Estrada nacional</t>
  </si>
  <si>
    <t>ER</t>
  </si>
  <si>
    <t>Estrada regional</t>
  </si>
  <si>
    <t>Estrada municipal</t>
  </si>
  <si>
    <t>IC</t>
  </si>
  <si>
    <t>Itinerário Complementar</t>
  </si>
  <si>
    <t>IP</t>
  </si>
  <si>
    <t>Itinerário principal</t>
  </si>
  <si>
    <t>Aveiro</t>
  </si>
  <si>
    <t>Beja</t>
  </si>
  <si>
    <t>Braga</t>
  </si>
  <si>
    <t>Bragança</t>
  </si>
  <si>
    <t>C. Branco</t>
  </si>
  <si>
    <t>Coimbra</t>
  </si>
  <si>
    <t>Évora</t>
  </si>
  <si>
    <t>Faro</t>
  </si>
  <si>
    <t>Guarda</t>
  </si>
  <si>
    <t>Leiria</t>
  </si>
  <si>
    <t>Lisboa</t>
  </si>
  <si>
    <t>Portalegre</t>
  </si>
  <si>
    <t>Porto</t>
  </si>
  <si>
    <t>Santarém</t>
  </si>
  <si>
    <t>Setúbal</t>
  </si>
  <si>
    <t>V. Castelo</t>
  </si>
  <si>
    <t>Vila Real</t>
  </si>
  <si>
    <t>Viseu</t>
  </si>
  <si>
    <t>Condutores</t>
  </si>
  <si>
    <t>Passageiros</t>
  </si>
  <si>
    <t>Peões</t>
  </si>
  <si>
    <t>Velocípedes</t>
  </si>
  <si>
    <t>Veículos agrícolas</t>
  </si>
  <si>
    <t>N.º Condutores / Veículos fiscalizados presencialmente</t>
  </si>
  <si>
    <t>N.º Veículos fiscalizados por radar</t>
  </si>
  <si>
    <t>Total de infrações</t>
  </si>
  <si>
    <t>Taxa de infração</t>
  </si>
  <si>
    <t>Infrações</t>
  </si>
  <si>
    <t>Tipo de infração</t>
  </si>
  <si>
    <t>Velocidade</t>
  </si>
  <si>
    <t>Álcool</t>
  </si>
  <si>
    <t>Seguro</t>
  </si>
  <si>
    <t>Inspeção periódica obrigatória</t>
  </si>
  <si>
    <t>Telemóvel</t>
  </si>
  <si>
    <t>Sistemas de retenção para crianças</t>
  </si>
  <si>
    <t>Outras</t>
  </si>
  <si>
    <t>N.º de veículos fiscalizados por radar</t>
  </si>
  <si>
    <t>Influência de álcool</t>
  </si>
  <si>
    <t>Testes efetuados</t>
  </si>
  <si>
    <t>Falta de habilitação legal para condução</t>
  </si>
  <si>
    <t>Detenções</t>
  </si>
  <si>
    <t>Nº de pontos disponíveis</t>
  </si>
  <si>
    <t>Nº de condutores</t>
  </si>
  <si>
    <t>Ano</t>
  </si>
  <si>
    <t>Nº de cartas cassadas</t>
  </si>
  <si>
    <t>Sistema Nacional de Controlo de Velocidade</t>
  </si>
  <si>
    <t>Motociclos</t>
  </si>
  <si>
    <t>Ciclomotores</t>
  </si>
  <si>
    <t>Veículos Intervenientes</t>
  </si>
  <si>
    <t>-</t>
  </si>
  <si>
    <t>N.º Condutores / Veículos fiscalizados</t>
  </si>
  <si>
    <t>Veículos ligeiros</t>
  </si>
  <si>
    <t>Veículos pesados</t>
  </si>
  <si>
    <t>Outros</t>
  </si>
  <si>
    <t>Março</t>
  </si>
  <si>
    <t>Quadro 3. Evolução da Sinistralidade no Continente</t>
  </si>
  <si>
    <t>Quadro 4. Sinistralidade no Continente por mês</t>
  </si>
  <si>
    <t>[21:00-00:00[</t>
  </si>
  <si>
    <t>Entidade fiscalizadora</t>
  </si>
  <si>
    <t>Total de vítimas</t>
  </si>
  <si>
    <t>Fevereiro</t>
  </si>
  <si>
    <t>Arruamento</t>
  </si>
  <si>
    <t xml:space="preserve">                        QUADROS DE RESULTADOS</t>
  </si>
  <si>
    <t>CAPÍTULO I - Sinistralidade a 24h</t>
  </si>
  <si>
    <t xml:space="preserve">∆ (%) </t>
  </si>
  <si>
    <t>N.º infrações
Tx. Infração</t>
  </si>
  <si>
    <t>N.º infrações</t>
  </si>
  <si>
    <t>Tx. Infração</t>
  </si>
  <si>
    <t>Vítima mortal (a 24h neste relatório)</t>
  </si>
  <si>
    <t>Cintos de segurança</t>
  </si>
  <si>
    <t xml:space="preserve"> </t>
  </si>
  <si>
    <t>Brisa</t>
  </si>
  <si>
    <t>Ascendi</t>
  </si>
  <si>
    <t>Quadro 5. Sinistralidade no Continente por mês, taxas de variação</t>
  </si>
  <si>
    <t>Quadro 6. Sinistralidade no Continente por dia da semana</t>
  </si>
  <si>
    <t>Quadro 7. Sinistralidade no Continente por período horário</t>
  </si>
  <si>
    <t>Quadro 8. Sinistralidade no Continente por fatores atmosféricos</t>
  </si>
  <si>
    <t>Quadro 9. Sinistralidade no Continente por natureza</t>
  </si>
  <si>
    <t>Quadro 10. Sinistralidade no Continente por natureza, taxas de variação</t>
  </si>
  <si>
    <t>Quadro 11. Sinistralidade no Continente por localização</t>
  </si>
  <si>
    <t>Quadro 13. Sinistralidade no Continente por tipo de via</t>
  </si>
  <si>
    <t>Quadro 14. Sinistralidade no Continente por tipo de via, taxas de variação</t>
  </si>
  <si>
    <t>Quadro 12. Sinistralidade no Continente por localização, taxas de variação</t>
  </si>
  <si>
    <t>Quadro 15. Sinistralidade no Continente por distrito</t>
  </si>
  <si>
    <t>Quadro 18. Sinistralidade no Continente por categoria de veículo</t>
  </si>
  <si>
    <t>Quadro 19. Sinistralidade no Continente por categoria de veículo e peões</t>
  </si>
  <si>
    <t>Quadro 20. Sinistralidade no Continente por categoria de veículo e peões, taxas de variação</t>
  </si>
  <si>
    <t>%</t>
  </si>
  <si>
    <t>TOTAL</t>
  </si>
  <si>
    <t>total</t>
  </si>
  <si>
    <t>Tipo de Gestão</t>
  </si>
  <si>
    <t>Entidade Gestora</t>
  </si>
  <si>
    <t>Concessionária
da Rede Rodoviária Nacional</t>
  </si>
  <si>
    <t>Infraestruturas Portugal</t>
  </si>
  <si>
    <t xml:space="preserve"> Concessionárias 
do Estado</t>
  </si>
  <si>
    <t>Gestão Municipal</t>
  </si>
  <si>
    <t>N.º VM / EGV</t>
  </si>
  <si>
    <t>Total 
VM</t>
  </si>
  <si>
    <r>
      <t xml:space="preserve">PML </t>
    </r>
    <r>
      <rPr>
        <vertAlign val="superscript"/>
        <sz val="9"/>
        <rFont val="Avenir Next LT Pro"/>
        <family val="2"/>
      </rPr>
      <t>(1)</t>
    </r>
  </si>
  <si>
    <r>
      <t xml:space="preserve">Total </t>
    </r>
    <r>
      <rPr>
        <b/>
        <vertAlign val="superscript"/>
        <sz val="9"/>
        <rFont val="Avenir Next LT Pro"/>
        <family val="2"/>
      </rPr>
      <t>(2)</t>
    </r>
  </si>
  <si>
    <r>
      <t>PML</t>
    </r>
    <r>
      <rPr>
        <vertAlign val="superscript"/>
        <sz val="9"/>
        <rFont val="Avenir Next LT Pro"/>
        <family val="2"/>
      </rPr>
      <t>(1)</t>
    </r>
  </si>
  <si>
    <t>∆(%) 24/19</t>
  </si>
  <si>
    <t>Quadro 1. Sinistralidade em Portugal, 2024 vs 2019</t>
  </si>
  <si>
    <t>Quadro 2. Sinistralidade em Portugal, 2024 vs 2023</t>
  </si>
  <si>
    <t>∆(%) 24/23</t>
  </si>
  <si>
    <t>24/19</t>
  </si>
  <si>
    <t>24/23</t>
  </si>
  <si>
    <t>Quadro 22. Condutores e veículos fiscalizados</t>
  </si>
  <si>
    <t>Quadro 23. Infrações</t>
  </si>
  <si>
    <t>Quadro 24. Tipologia de infrações</t>
  </si>
  <si>
    <t>2024(p)</t>
  </si>
  <si>
    <t>∆(%) 24/14</t>
  </si>
  <si>
    <r>
      <t xml:space="preserve">(1) </t>
    </r>
    <r>
      <rPr>
        <sz val="8"/>
        <color theme="1"/>
        <rFont val="Trebuchet MS"/>
        <family val="2"/>
      </rPr>
      <t>Dados não disponíveis em tempo útil</t>
    </r>
  </si>
  <si>
    <t>Outros*</t>
  </si>
  <si>
    <t>Concessão Oeste</t>
  </si>
  <si>
    <t>Concessão Algarve</t>
  </si>
  <si>
    <t>Concessão Norte Litoral</t>
  </si>
  <si>
    <t xml:space="preserve"> * Inclui máquinas industriais, triciclos, quadriciclos, veículos de tração animal veículos sobre carris, desconhecidos e não definidos</t>
  </si>
  <si>
    <t>* Inclui acessos, estradas florestais, pontes, variantes e não definidas</t>
  </si>
  <si>
    <t>Abril</t>
  </si>
  <si>
    <t>GlobalVia</t>
  </si>
  <si>
    <t xml:space="preserve"> - </t>
  </si>
  <si>
    <t>Quadro 16. Sinistralidade no Continente por categoria de utente</t>
  </si>
  <si>
    <t>Quadro 17. Sinistralidade no Continente por categoria de utente, taxas de variação</t>
  </si>
  <si>
    <t xml:space="preserve">                        Relatório Mensal de Sinistralidade (24h) e Fiscalização Rodoviária</t>
  </si>
  <si>
    <t>Condução sob influência de álcool</t>
  </si>
  <si>
    <t>Janeiro-maio</t>
  </si>
  <si>
    <t>Maio</t>
  </si>
  <si>
    <t>Maio de 2024</t>
  </si>
  <si>
    <t>Total de Condutores / Veículos fiscalizados</t>
  </si>
  <si>
    <t>Quadro 25. Infrações por excesso de velocidade</t>
  </si>
  <si>
    <t>Quadro 26. Infrações por influência de álcool</t>
  </si>
  <si>
    <t>Quadro 27. Detenções</t>
  </si>
  <si>
    <t>Quadro 21. Vítimas mortais por entidade gestora de via (EGV), resumo janeiro a maio 2024</t>
  </si>
  <si>
    <t>Quadro 28. Número de pontos disponíveis dos condutores que se encontravam sancionados com subtração de pontos em maio de 2024</t>
  </si>
  <si>
    <t>Quadro 29. Número de cartas cassadas, 2016 – maio de 2024</t>
  </si>
  <si>
    <t>Lisboa, Viseu</t>
  </si>
  <si>
    <t>Barcelos, Caldas da Rainha, Castelo Branco, Paços de Ferreira</t>
  </si>
  <si>
    <t>Alcobaça, Azambuja, Benavente, Évora, Figueira da Foz, Leiria, Matosinhos, Oliveira de Azeméis, Paredes, Serpa, Vila do Conde, Vila Franca de Xira, Vila Nova de Famalicão</t>
  </si>
  <si>
    <t>Albergaria-a-Velha, Albufeira, Alcácer do Sal, Alvaiázere, Amadora, Amarante, Arganil, Arouca, Batalha, Beja, Bombarral, Braga, Cantanhede, Cartaxo, Castro Marim, Celorico de Basto, Coimbra, Ferreira do Alentejo, Figueiró dos Vinhos, Guimarães, Idanha-a-Nova, Ílhavo, Lagos, Lamego, Loulé, Loures, Macedo de Cavaleiros, Mangualde, Marco de Canaveses, Meda, Melgaço, Mira, Nisa, Olhão, Pedrógão Grande, Penafiel, Penalva do Castelo, Pombal, Rio Maior, Sabugal, Santa Comba Dão, Setúbal, Sintra, Tomar, Vila Nova da Barquinha, Vila Nova de Gaia, Vila Verde, Vinhais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</si>
</sst>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7" x14ac:knownFonts="1">
    <font>
      <sz val="11"/>
      <color theme="1"/>
      <name val="Calibri"/>
      <family val="2"/>
      <scheme val="minor"/>
    </font>
    <font>
      <sz val="11"/>
      <color theme="1"/>
      <name val="Calibri"/>
      <family val="2"/>
      <scheme val="minor"/>
    </font>
    <font>
      <sz val="10"/>
      <name val="Arial"/>
      <family val="2"/>
    </font>
    <font>
      <u/>
      <sz val="11"/>
      <color theme="10"/>
      <name val="Calibri"/>
      <family val="2"/>
    </font>
    <font>
      <u/>
      <sz val="10"/>
      <color theme="10"/>
      <name val="Arial"/>
      <family val="2"/>
    </font>
    <font>
      <u/>
      <sz val="11"/>
      <color theme="10"/>
      <name val="Calibri"/>
      <family val="2"/>
      <scheme val="minor"/>
    </font>
    <font>
      <sz val="8"/>
      <name val="Calibri"/>
      <family val="2"/>
      <scheme val="minor"/>
    </font>
    <font>
      <sz val="9"/>
      <name val="Avenir Next LT Pro"/>
      <family val="2"/>
    </font>
    <font>
      <b/>
      <sz val="9"/>
      <color theme="0"/>
      <name val="Avenir Next LT Pro"/>
      <family val="2"/>
    </font>
    <font>
      <b/>
      <sz val="9"/>
      <name val="Avenir Next LT Pro"/>
      <family val="2"/>
    </font>
    <font>
      <sz val="9"/>
      <color theme="1"/>
      <name val="Avenir Next LT Pro"/>
      <family val="2"/>
    </font>
    <font>
      <b/>
      <sz val="11"/>
      <name val="Avenir Next LT Pro"/>
      <family val="2"/>
    </font>
    <font>
      <b/>
      <sz val="11"/>
      <color theme="0"/>
      <name val="Avenir Next LT Pro"/>
      <family val="2"/>
    </font>
    <font>
      <b/>
      <i/>
      <sz val="9"/>
      <name val="Avenir Next LT Pro"/>
      <family val="2"/>
    </font>
    <font>
      <i/>
      <sz val="9"/>
      <name val="Avenir Next LT Pro"/>
      <family val="2"/>
    </font>
    <font>
      <vertAlign val="superscript"/>
      <sz val="9"/>
      <name val="Avenir Next LT Pro"/>
      <family val="2"/>
    </font>
    <font>
      <b/>
      <vertAlign val="superscript"/>
      <sz val="9"/>
      <name val="Avenir Next LT Pro"/>
      <family val="2"/>
    </font>
    <font>
      <b/>
      <sz val="9"/>
      <color theme="1"/>
      <name val="Avenir Next LT Pro"/>
      <family val="2"/>
    </font>
    <font>
      <b/>
      <i/>
      <sz val="9"/>
      <color theme="1"/>
      <name val="Avenir Next LT Pro"/>
      <family val="2"/>
    </font>
    <font>
      <sz val="9"/>
      <color rgb="FF000000"/>
      <name val="Avenir Next LT Pro"/>
      <family val="2"/>
    </font>
    <font>
      <sz val="11"/>
      <name val="Avenir Next LT Pro"/>
      <family val="2"/>
    </font>
    <font>
      <b/>
      <sz val="11"/>
      <color rgb="FF002060"/>
      <name val="Avenir Next LT Pro"/>
      <family val="2"/>
    </font>
    <font>
      <sz val="11"/>
      <color theme="1"/>
      <name val="Avenir Next LT Pro"/>
      <family val="2"/>
    </font>
    <font>
      <b/>
      <sz val="12"/>
      <color theme="0"/>
      <name val="Avenir Next LT Pro"/>
      <family val="2"/>
    </font>
    <font>
      <sz val="7"/>
      <color theme="1"/>
      <name val="Trebuchet MS"/>
      <family val="2"/>
    </font>
    <font>
      <sz val="8"/>
      <color theme="1"/>
      <name val="Trebuchet MS"/>
      <family val="2"/>
    </font>
    <font>
      <sz val="8"/>
      <color theme="1"/>
      <name val="Avenir Next LT Pro"/>
      <family val="2"/>
    </font>
  </fonts>
  <fills count="7">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indexed="65"/>
        <bgColor indexed="64"/>
      </patternFill>
    </fill>
    <fill>
      <patternFill patternType="solid">
        <fgColor theme="8"/>
        <bgColor indexed="64"/>
      </patternFill>
    </fill>
    <fill>
      <patternFill patternType="solid">
        <fgColor rgb="FF0070C0"/>
        <bgColor indexed="64"/>
      </patternFill>
    </fill>
  </fills>
  <borders count="59">
    <border>
      <left/>
      <right/>
      <top/>
      <bottom/>
      <diagonal/>
    </border>
    <border>
      <left/>
      <right/>
      <top/>
      <bottom style="medium">
        <color theme="4"/>
      </bottom>
      <diagonal/>
    </border>
    <border>
      <left/>
      <right/>
      <top/>
      <bottom style="medium">
        <color rgb="FF4F81BD"/>
      </bottom>
      <diagonal/>
    </border>
    <border>
      <left/>
      <right/>
      <top style="medium">
        <color theme="4"/>
      </top>
      <bottom/>
      <diagonal/>
    </border>
    <border>
      <left/>
      <right/>
      <top style="medium">
        <color rgb="FF4F81BD"/>
      </top>
      <bottom style="thin">
        <color rgb="FF4F81BD"/>
      </bottom>
      <diagonal/>
    </border>
    <border>
      <left/>
      <right/>
      <top style="thin">
        <color rgb="FF4F81BD"/>
      </top>
      <bottom style="thin">
        <color rgb="FF4F81BD"/>
      </bottom>
      <diagonal/>
    </border>
    <border>
      <left/>
      <right/>
      <top/>
      <bottom style="thin">
        <color rgb="FF4F81BD"/>
      </bottom>
      <diagonal/>
    </border>
    <border>
      <left/>
      <right/>
      <top style="thin">
        <color theme="4"/>
      </top>
      <bottom style="thin">
        <color rgb="FF4F81BD"/>
      </bottom>
      <diagonal/>
    </border>
    <border>
      <left/>
      <right/>
      <top style="thin">
        <color theme="4"/>
      </top>
      <bottom style="thin">
        <color theme="4"/>
      </bottom>
      <diagonal/>
    </border>
    <border>
      <left/>
      <right/>
      <top style="thin">
        <color rgb="FF4F81BD"/>
      </top>
      <bottom/>
      <diagonal/>
    </border>
    <border>
      <left style="thick">
        <color theme="0"/>
      </left>
      <right/>
      <top style="medium">
        <color rgb="FF4F81BD"/>
      </top>
      <bottom style="thin">
        <color rgb="FF4F81BD"/>
      </bottom>
      <diagonal/>
    </border>
    <border>
      <left/>
      <right style="thick">
        <color theme="0"/>
      </right>
      <top style="medium">
        <color rgb="FF4F81BD"/>
      </top>
      <bottom style="thin">
        <color rgb="FF4F81BD"/>
      </bottom>
      <diagonal/>
    </border>
    <border>
      <left style="thick">
        <color theme="0"/>
      </left>
      <right/>
      <top style="thin">
        <color rgb="FF4F81BD"/>
      </top>
      <bottom style="thin">
        <color rgb="FF4F81BD"/>
      </bottom>
      <diagonal/>
    </border>
    <border>
      <left/>
      <right style="thick">
        <color theme="0"/>
      </right>
      <top style="thin">
        <color rgb="FF4F81BD"/>
      </top>
      <bottom style="thin">
        <color rgb="FF4F81BD"/>
      </bottom>
      <diagonal/>
    </border>
    <border>
      <left style="thick">
        <color theme="0"/>
      </left>
      <right/>
      <top/>
      <bottom/>
      <diagonal/>
    </border>
    <border>
      <left/>
      <right style="thick">
        <color theme="0"/>
      </right>
      <top/>
      <bottom/>
      <diagonal/>
    </border>
    <border>
      <left style="thick">
        <color theme="0"/>
      </left>
      <right/>
      <top/>
      <bottom style="medium">
        <color rgb="FF4F81BD"/>
      </bottom>
      <diagonal/>
    </border>
    <border>
      <left/>
      <right style="thick">
        <color theme="0"/>
      </right>
      <top/>
      <bottom style="medium">
        <color rgb="FF4F81BD"/>
      </bottom>
      <diagonal/>
    </border>
    <border>
      <left style="medium">
        <color theme="0"/>
      </left>
      <right/>
      <top style="medium">
        <color rgb="FF4F81BD"/>
      </top>
      <bottom style="thin">
        <color rgb="FF4F81BD"/>
      </bottom>
      <diagonal/>
    </border>
    <border>
      <left/>
      <right style="medium">
        <color theme="0"/>
      </right>
      <top style="medium">
        <color rgb="FF4F81BD"/>
      </top>
      <bottom style="thin">
        <color rgb="FF4F81BD"/>
      </bottom>
      <diagonal/>
    </border>
    <border>
      <left style="medium">
        <color theme="0"/>
      </left>
      <right/>
      <top/>
      <bottom/>
      <diagonal/>
    </border>
    <border>
      <left/>
      <right style="medium">
        <color theme="0"/>
      </right>
      <top/>
      <bottom/>
      <diagonal/>
    </border>
    <border>
      <left style="thick">
        <color theme="0"/>
      </left>
      <right/>
      <top/>
      <bottom style="thin">
        <color rgb="FF4F81BD"/>
      </bottom>
      <diagonal/>
    </border>
    <border>
      <left/>
      <right style="thick">
        <color theme="0"/>
      </right>
      <top/>
      <bottom style="thin">
        <color rgb="FF4F81BD"/>
      </bottom>
      <diagonal/>
    </border>
    <border>
      <left style="thick">
        <color theme="0"/>
      </left>
      <right/>
      <top style="thin">
        <color theme="4"/>
      </top>
      <bottom style="thin">
        <color theme="4"/>
      </bottom>
      <diagonal/>
    </border>
    <border>
      <left/>
      <right style="thick">
        <color theme="0"/>
      </right>
      <top style="thin">
        <color theme="4"/>
      </top>
      <bottom style="thin">
        <color theme="4"/>
      </bottom>
      <diagonal/>
    </border>
    <border>
      <left style="thick">
        <color theme="0"/>
      </left>
      <right/>
      <top/>
      <bottom style="medium">
        <color theme="4"/>
      </bottom>
      <diagonal/>
    </border>
    <border>
      <left/>
      <right style="thick">
        <color theme="0"/>
      </right>
      <top/>
      <bottom style="medium">
        <color theme="4"/>
      </bottom>
      <diagonal/>
    </border>
    <border>
      <left style="thick">
        <color theme="0"/>
      </left>
      <right/>
      <top style="thin">
        <color rgb="FF4F81BD"/>
      </top>
      <bottom/>
      <diagonal/>
    </border>
    <border>
      <left/>
      <right style="thick">
        <color theme="0"/>
      </right>
      <top style="thin">
        <color rgb="FF4F81BD"/>
      </top>
      <bottom/>
      <diagonal/>
    </border>
    <border>
      <left/>
      <right/>
      <top style="medium">
        <color rgb="FF4F81BD"/>
      </top>
      <bottom style="thin">
        <color theme="4"/>
      </bottom>
      <diagonal/>
    </border>
    <border>
      <left/>
      <right style="thick">
        <color theme="0"/>
      </right>
      <top style="thin">
        <color theme="4"/>
      </top>
      <bottom style="thin">
        <color rgb="FF4F81BD"/>
      </bottom>
      <diagonal/>
    </border>
    <border>
      <left style="thick">
        <color theme="0"/>
      </left>
      <right style="thick">
        <color theme="0"/>
      </right>
      <top/>
      <bottom/>
      <diagonal/>
    </border>
    <border>
      <left style="thick">
        <color theme="0"/>
      </left>
      <right style="thick">
        <color theme="0"/>
      </right>
      <top style="medium">
        <color rgb="FF366092"/>
      </top>
      <bottom style="medium">
        <color rgb="FF366092"/>
      </bottom>
      <diagonal/>
    </border>
    <border>
      <left style="thick">
        <color theme="0"/>
      </left>
      <right/>
      <top style="thin">
        <color rgb="FF4F81BD"/>
      </top>
      <bottom style="thin">
        <color theme="4"/>
      </bottom>
      <diagonal/>
    </border>
    <border>
      <left style="thick">
        <color theme="0"/>
      </left>
      <right/>
      <top style="medium">
        <color rgb="FF4F81BD"/>
      </top>
      <bottom style="thin">
        <color theme="4"/>
      </bottom>
      <diagonal/>
    </border>
    <border>
      <left style="thick">
        <color theme="0"/>
      </left>
      <right/>
      <top style="thin">
        <color theme="4"/>
      </top>
      <bottom style="thin">
        <color rgb="FF4F81BD"/>
      </bottom>
      <diagonal/>
    </border>
    <border>
      <left style="thick">
        <color theme="0"/>
      </left>
      <right/>
      <top style="thick">
        <color theme="0"/>
      </top>
      <bottom style="thick">
        <color theme="0"/>
      </bottom>
      <diagonal/>
    </border>
    <border>
      <left style="thick">
        <color theme="0"/>
      </left>
      <right/>
      <top/>
      <bottom style="medium">
        <color rgb="FF0070C0"/>
      </bottom>
      <diagonal/>
    </border>
    <border>
      <left style="medium">
        <color theme="0"/>
      </left>
      <right/>
      <top style="medium">
        <color theme="0"/>
      </top>
      <bottom/>
      <diagonal/>
    </border>
    <border>
      <left style="thick">
        <color theme="0"/>
      </left>
      <right/>
      <top style="medium">
        <color theme="0"/>
      </top>
      <bottom style="thin">
        <color rgb="FF4F81BD"/>
      </bottom>
      <diagonal/>
    </border>
    <border>
      <left/>
      <right/>
      <top style="medium">
        <color theme="0"/>
      </top>
      <bottom style="thin">
        <color rgb="FF4F81BD"/>
      </bottom>
      <diagonal/>
    </border>
    <border>
      <left/>
      <right style="thick">
        <color theme="0"/>
      </right>
      <top style="medium">
        <color theme="0"/>
      </top>
      <bottom style="thin">
        <color rgb="FF4F81BD"/>
      </bottom>
      <diagonal/>
    </border>
    <border>
      <left style="medium">
        <color theme="0"/>
      </left>
      <right/>
      <top style="medium">
        <color theme="0"/>
      </top>
      <bottom style="thin">
        <color rgb="FF4F81BD"/>
      </bottom>
      <diagonal/>
    </border>
    <border>
      <left/>
      <right style="medium">
        <color theme="0"/>
      </right>
      <top style="medium">
        <color theme="0"/>
      </top>
      <bottom style="thin">
        <color rgb="FF4F81BD"/>
      </bottom>
      <diagonal/>
    </border>
    <border>
      <left style="medium">
        <color theme="0"/>
      </left>
      <right/>
      <top/>
      <bottom style="medium">
        <color rgb="FF0070C0"/>
      </bottom>
      <diagonal/>
    </border>
    <border>
      <left style="thick">
        <color theme="0"/>
      </left>
      <right/>
      <top style="thick">
        <color theme="0"/>
      </top>
      <bottom style="thin">
        <color rgb="FF4F81BD"/>
      </bottom>
      <diagonal/>
    </border>
    <border>
      <left/>
      <right/>
      <top style="medium">
        <color rgb="FF4F81BD"/>
      </top>
      <bottom/>
      <diagonal/>
    </border>
    <border>
      <left/>
      <right/>
      <top style="thin">
        <color theme="4" tint="-0.24994659260841701"/>
      </top>
      <bottom style="medium">
        <color rgb="FF366092"/>
      </bottom>
      <diagonal/>
    </border>
    <border>
      <left style="thick">
        <color theme="0"/>
      </left>
      <right style="thick">
        <color theme="0"/>
      </right>
      <top/>
      <bottom style="medium">
        <color rgb="FF366092"/>
      </bottom>
      <diagonal/>
    </border>
    <border>
      <left style="thick">
        <color theme="0"/>
      </left>
      <right/>
      <top/>
      <bottom style="medium">
        <color rgb="FF366092"/>
      </bottom>
      <diagonal/>
    </border>
    <border>
      <left style="thick">
        <color theme="0"/>
      </left>
      <right/>
      <top style="thin">
        <color rgb="FF366092"/>
      </top>
      <bottom style="medium">
        <color rgb="FF366092"/>
      </bottom>
      <diagonal/>
    </border>
    <border>
      <left/>
      <right style="thick">
        <color theme="0"/>
      </right>
      <top style="medium">
        <color rgb="FF366092"/>
      </top>
      <bottom/>
      <diagonal/>
    </border>
    <border>
      <left style="thick">
        <color theme="0"/>
      </left>
      <right style="thick">
        <color theme="0"/>
      </right>
      <top/>
      <bottom style="thin">
        <color rgb="FF4F81BD"/>
      </bottom>
      <diagonal/>
    </border>
    <border>
      <left/>
      <right style="thick">
        <color theme="0"/>
      </right>
      <top/>
      <bottom style="medium">
        <color rgb="FF366092"/>
      </bottom>
      <diagonal/>
    </border>
    <border>
      <left/>
      <right/>
      <top style="medium">
        <color rgb="FF366092"/>
      </top>
      <bottom/>
      <diagonal/>
    </border>
    <border>
      <left style="thick">
        <color theme="0"/>
      </left>
      <right/>
      <top style="medium">
        <color rgb="FF366092"/>
      </top>
      <bottom style="thin">
        <color rgb="FF4F81BD"/>
      </bottom>
      <diagonal/>
    </border>
    <border>
      <left style="thick">
        <color theme="0"/>
      </left>
      <right style="thick">
        <color theme="0"/>
      </right>
      <top style="thin">
        <color rgb="FF4F81BD"/>
      </top>
      <bottom style="thin">
        <color rgb="FF366092"/>
      </bottom>
      <diagonal/>
    </border>
    <border>
      <left/>
      <right style="thick">
        <color theme="0"/>
      </right>
      <top style="thick">
        <color theme="0"/>
      </top>
      <bottom style="thick">
        <color theme="0"/>
      </bottom>
      <diagonal/>
    </border>
  </borders>
  <cellStyleXfs count="10">
    <xf numFmtId="0" fontId="0" fillId="0" borderId="0"/>
    <xf numFmtId="0" fontId="2" fillId="0" borderId="0"/>
    <xf numFmtId="0" fontId="2"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81">
    <xf numFmtId="0" fontId="0" fillId="0" borderId="0" xfId="0"/>
    <xf numFmtId="0" fontId="7" fillId="0" borderId="0" xfId="0" applyFont="1"/>
    <xf numFmtId="0" fontId="9" fillId="0" borderId="0" xfId="0" applyFont="1"/>
    <xf numFmtId="0" fontId="10" fillId="0" borderId="0" xfId="0" applyFont="1"/>
    <xf numFmtId="0" fontId="8" fillId="6" borderId="47" xfId="0" applyFont="1" applyFill="1" applyBorder="1" applyAlignment="1">
      <alignment horizontal="center" vertical="center"/>
    </xf>
    <xf numFmtId="0" fontId="9" fillId="3" borderId="0" xfId="0" applyFont="1" applyFill="1" applyAlignment="1">
      <alignment horizontal="center" vertical="center" wrapText="1"/>
    </xf>
    <xf numFmtId="0" fontId="9" fillId="0" borderId="0" xfId="0" applyFont="1" applyAlignment="1">
      <alignment horizontal="center" vertical="center" wrapText="1"/>
    </xf>
    <xf numFmtId="0" fontId="8" fillId="6" borderId="46" xfId="0" applyFont="1" applyFill="1" applyBorder="1" applyAlignment="1">
      <alignment horizontal="center" vertical="center" wrapText="1"/>
    </xf>
    <xf numFmtId="0" fontId="9" fillId="0" borderId="1" xfId="0" applyFont="1" applyBorder="1" applyAlignment="1">
      <alignment horizontal="center" vertical="center" wrapText="1"/>
    </xf>
    <xf numFmtId="3" fontId="9" fillId="0" borderId="26" xfId="0" applyNumberFormat="1" applyFont="1" applyBorder="1" applyAlignment="1">
      <alignment horizontal="center" vertical="center" wrapText="1"/>
    </xf>
    <xf numFmtId="0" fontId="9" fillId="0" borderId="0" xfId="0" applyFont="1" applyAlignment="1">
      <alignment horizontal="left" vertical="center" wrapText="1"/>
    </xf>
    <xf numFmtId="0" fontId="7" fillId="3" borderId="0" xfId="0" applyFont="1" applyFill="1" applyAlignment="1">
      <alignment horizontal="center" vertical="center" wrapText="1"/>
    </xf>
    <xf numFmtId="3" fontId="7" fillId="3" borderId="0" xfId="0" applyNumberFormat="1" applyFont="1" applyFill="1" applyAlignment="1">
      <alignment horizontal="center" vertical="center" wrapText="1"/>
    </xf>
    <xf numFmtId="0" fontId="9" fillId="0" borderId="1" xfId="0" applyFont="1" applyBorder="1" applyAlignment="1">
      <alignment vertical="center" wrapText="1"/>
    </xf>
    <xf numFmtId="3" fontId="9" fillId="0" borderId="1" xfId="0" applyNumberFormat="1" applyFont="1" applyBorder="1" applyAlignment="1">
      <alignment horizontal="center" vertical="center" wrapText="1"/>
    </xf>
    <xf numFmtId="0" fontId="7" fillId="0" borderId="0" xfId="0" applyFont="1" applyAlignment="1">
      <alignment horizontal="right"/>
    </xf>
    <xf numFmtId="0" fontId="11" fillId="0" borderId="0" xfId="0" applyFont="1"/>
    <xf numFmtId="0" fontId="8" fillId="0" borderId="0" xfId="0" applyFont="1"/>
    <xf numFmtId="0" fontId="9" fillId="0" borderId="0" xfId="0" applyFont="1" applyAlignment="1">
      <alignment horizontal="left" vertical="center"/>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164" fontId="13" fillId="0" borderId="5" xfId="7" applyNumberFormat="1" applyFont="1" applyFill="1" applyBorder="1" applyAlignment="1">
      <alignment horizontal="center" vertical="center" wrapText="1"/>
    </xf>
    <xf numFmtId="0" fontId="7" fillId="3" borderId="0" xfId="0" applyFont="1" applyFill="1" applyAlignment="1">
      <alignment horizontal="left" vertical="center" wrapText="1"/>
    </xf>
    <xf numFmtId="3" fontId="7" fillId="3" borderId="28" xfId="0" applyNumberFormat="1" applyFont="1" applyFill="1" applyBorder="1" applyAlignment="1">
      <alignment horizontal="center" vertical="center" wrapText="1"/>
    </xf>
    <xf numFmtId="3" fontId="7" fillId="3" borderId="9" xfId="0" applyNumberFormat="1" applyFont="1" applyFill="1" applyBorder="1" applyAlignment="1">
      <alignment horizontal="center" vertical="center" wrapText="1"/>
    </xf>
    <xf numFmtId="164" fontId="14" fillId="3" borderId="9" xfId="7" applyNumberFormat="1" applyFont="1" applyFill="1" applyBorder="1" applyAlignment="1">
      <alignment horizontal="center" vertical="center" wrapText="1"/>
    </xf>
    <xf numFmtId="3" fontId="7" fillId="3" borderId="14" xfId="0" applyNumberFormat="1" applyFont="1" applyFill="1" applyBorder="1" applyAlignment="1">
      <alignment horizontal="center" vertical="center" wrapText="1"/>
    </xf>
    <xf numFmtId="164" fontId="14" fillId="3" borderId="0" xfId="7" applyNumberFormat="1" applyFont="1" applyFill="1" applyBorder="1" applyAlignment="1">
      <alignment horizontal="center" vertical="center" wrapText="1"/>
    </xf>
    <xf numFmtId="164" fontId="13" fillId="0" borderId="1" xfId="7"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22" xfId="0" applyFont="1" applyBorder="1" applyAlignment="1">
      <alignment horizontal="center" vertical="center" wrapText="1"/>
    </xf>
    <xf numFmtId="3" fontId="9" fillId="0" borderId="0" xfId="0" applyNumberFormat="1" applyFont="1" applyAlignment="1">
      <alignment horizontal="center" vertical="center" wrapText="1"/>
    </xf>
    <xf numFmtId="164" fontId="13" fillId="0" borderId="14" xfId="7" applyNumberFormat="1" applyFont="1" applyFill="1" applyBorder="1" applyAlignment="1">
      <alignment horizontal="center" vertical="center" wrapText="1"/>
    </xf>
    <xf numFmtId="0" fontId="7" fillId="0" borderId="0" xfId="0" applyFont="1" applyAlignment="1">
      <alignment horizontal="center"/>
    </xf>
    <xf numFmtId="164" fontId="13" fillId="0" borderId="27" xfId="7" applyNumberFormat="1" applyFont="1" applyFill="1" applyBorder="1" applyAlignment="1">
      <alignment horizontal="center" vertical="center" wrapText="1"/>
    </xf>
    <xf numFmtId="164" fontId="9" fillId="0" borderId="1" xfId="7" applyNumberFormat="1" applyFont="1" applyFill="1" applyBorder="1" applyAlignment="1">
      <alignment horizontal="center" vertical="center" wrapText="1"/>
    </xf>
    <xf numFmtId="164" fontId="13" fillId="0" borderId="26" xfId="7" applyNumberFormat="1" applyFont="1" applyFill="1" applyBorder="1" applyAlignment="1">
      <alignment horizontal="center" vertical="center" wrapText="1"/>
    </xf>
    <xf numFmtId="0" fontId="9" fillId="0" borderId="13" xfId="0" applyFont="1" applyBorder="1" applyAlignment="1">
      <alignment horizontal="center" vertical="center" wrapText="1"/>
    </xf>
    <xf numFmtId="3" fontId="7" fillId="4" borderId="28" xfId="0" applyNumberFormat="1" applyFont="1" applyFill="1" applyBorder="1" applyAlignment="1">
      <alignment horizontal="center" vertical="center" wrapText="1"/>
    </xf>
    <xf numFmtId="3" fontId="7" fillId="4" borderId="9" xfId="0" applyNumberFormat="1" applyFont="1" applyFill="1" applyBorder="1" applyAlignment="1">
      <alignment horizontal="center" vertical="center" wrapText="1"/>
    </xf>
    <xf numFmtId="164" fontId="14" fillId="4" borderId="29" xfId="7" applyNumberFormat="1" applyFont="1" applyFill="1" applyBorder="1" applyAlignment="1">
      <alignment horizontal="center" vertical="center" wrapText="1"/>
    </xf>
    <xf numFmtId="3" fontId="7" fillId="4" borderId="14" xfId="0" applyNumberFormat="1" applyFont="1" applyFill="1" applyBorder="1" applyAlignment="1">
      <alignment horizontal="center" vertical="center" wrapText="1"/>
    </xf>
    <xf numFmtId="3" fontId="7" fillId="4" borderId="15" xfId="0" applyNumberFormat="1" applyFont="1" applyFill="1" applyBorder="1" applyAlignment="1">
      <alignment horizontal="center" vertical="center" wrapText="1"/>
    </xf>
    <xf numFmtId="164" fontId="14" fillId="4" borderId="0" xfId="7" applyNumberFormat="1" applyFont="1" applyFill="1" applyBorder="1" applyAlignment="1">
      <alignment horizontal="center" vertical="center" wrapText="1"/>
    </xf>
    <xf numFmtId="3" fontId="7" fillId="4" borderId="0" xfId="0" applyNumberFormat="1" applyFont="1" applyFill="1" applyAlignment="1">
      <alignment horizontal="center" vertical="center" wrapText="1"/>
    </xf>
    <xf numFmtId="164" fontId="14" fillId="4" borderId="15" xfId="7" applyNumberFormat="1" applyFont="1" applyFill="1" applyBorder="1" applyAlignment="1">
      <alignment horizontal="center" vertical="center" wrapText="1"/>
    </xf>
    <xf numFmtId="164" fontId="7" fillId="4" borderId="14" xfId="7" applyNumberFormat="1" applyFont="1" applyFill="1" applyBorder="1" applyAlignment="1">
      <alignment horizontal="center" vertical="center" wrapText="1"/>
    </xf>
    <xf numFmtId="164" fontId="7" fillId="4" borderId="15" xfId="7" applyNumberFormat="1" applyFont="1" applyFill="1" applyBorder="1" applyAlignment="1">
      <alignment horizontal="center" vertical="center" wrapText="1"/>
    </xf>
    <xf numFmtId="164" fontId="14" fillId="4" borderId="0" xfId="7" applyNumberFormat="1" applyFont="1" applyFill="1" applyAlignment="1">
      <alignment horizontal="center" vertical="center" wrapText="1"/>
    </xf>
    <xf numFmtId="0" fontId="7" fillId="0" borderId="0" xfId="0" applyFont="1" applyAlignment="1">
      <alignment horizontal="left" vertical="center" wrapText="1"/>
    </xf>
    <xf numFmtId="3" fontId="9" fillId="0" borderId="14" xfId="7" applyNumberFormat="1" applyFont="1" applyFill="1" applyBorder="1" applyAlignment="1">
      <alignment horizontal="center" vertical="center" wrapText="1"/>
    </xf>
    <xf numFmtId="164" fontId="13" fillId="0" borderId="0" xfId="7" applyNumberFormat="1" applyFont="1" applyFill="1" applyBorder="1" applyAlignment="1">
      <alignment horizontal="center" vertical="center" wrapText="1"/>
    </xf>
    <xf numFmtId="164" fontId="14" fillId="0" borderId="0" xfId="7" applyNumberFormat="1" applyFont="1" applyFill="1" applyAlignment="1">
      <alignment horizontal="center" vertical="center" wrapText="1"/>
    </xf>
    <xf numFmtId="10" fontId="9" fillId="0" borderId="26" xfId="7" applyNumberFormat="1" applyFont="1" applyFill="1" applyBorder="1" applyAlignment="1">
      <alignment horizontal="center" vertical="center" wrapText="1"/>
    </xf>
    <xf numFmtId="10" fontId="9" fillId="0" borderId="27" xfId="7" applyNumberFormat="1" applyFont="1" applyFill="1" applyBorder="1" applyAlignment="1">
      <alignment horizontal="center" vertical="center" wrapText="1"/>
    </xf>
    <xf numFmtId="0" fontId="7" fillId="3" borderId="0" xfId="0" applyFont="1" applyFill="1" applyAlignment="1">
      <alignment horizontal="left" vertical="center"/>
    </xf>
    <xf numFmtId="0" fontId="7" fillId="4" borderId="0" xfId="0" applyFont="1" applyFill="1" applyAlignment="1">
      <alignment vertical="center" wrapText="1"/>
    </xf>
    <xf numFmtId="164" fontId="13" fillId="0" borderId="13" xfId="7" applyNumberFormat="1" applyFont="1" applyFill="1" applyBorder="1" applyAlignment="1">
      <alignment horizontal="center" vertical="center" wrapText="1"/>
    </xf>
    <xf numFmtId="10" fontId="7" fillId="4" borderId="0" xfId="7" applyNumberFormat="1" applyFont="1" applyFill="1" applyBorder="1" applyAlignment="1">
      <alignment horizontal="center" vertical="center" wrapText="1"/>
    </xf>
    <xf numFmtId="10" fontId="9" fillId="0" borderId="1" xfId="7" applyNumberFormat="1" applyFont="1" applyFill="1" applyBorder="1" applyAlignment="1">
      <alignment horizontal="center" vertical="center" wrapText="1"/>
    </xf>
    <xf numFmtId="0" fontId="7" fillId="3" borderId="0" xfId="0" applyFont="1" applyFill="1"/>
    <xf numFmtId="0" fontId="9" fillId="0" borderId="6" xfId="0" applyFont="1" applyBorder="1" applyAlignment="1">
      <alignment horizontal="left" vertical="center" wrapText="1"/>
    </xf>
    <xf numFmtId="0" fontId="8" fillId="6" borderId="6" xfId="0" applyFont="1" applyFill="1" applyBorder="1" applyAlignment="1">
      <alignment horizontal="center" vertical="center" wrapText="1"/>
    </xf>
    <xf numFmtId="0" fontId="7" fillId="0" borderId="0" xfId="0" applyFont="1" applyAlignment="1">
      <alignment vertical="center"/>
    </xf>
    <xf numFmtId="0" fontId="8" fillId="6" borderId="0" xfId="0" applyFont="1" applyFill="1" applyAlignment="1">
      <alignment horizontal="center" vertical="center" wrapText="1"/>
    </xf>
    <xf numFmtId="0" fontId="8" fillId="6" borderId="32"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9" fillId="0" borderId="48" xfId="0" applyFont="1" applyBorder="1" applyAlignment="1">
      <alignment horizontal="center" vertical="center" wrapText="1"/>
    </xf>
    <xf numFmtId="0" fontId="7" fillId="0" borderId="49" xfId="0" applyFont="1" applyBorder="1" applyAlignment="1">
      <alignment horizontal="left" vertical="center" wrapText="1"/>
    </xf>
    <xf numFmtId="1" fontId="9" fillId="0" borderId="51" xfId="8" applyNumberFormat="1" applyFont="1" applyBorder="1" applyAlignment="1">
      <alignment horizontal="center" vertical="center" wrapText="1"/>
    </xf>
    <xf numFmtId="164" fontId="9" fillId="0" borderId="51" xfId="7" applyNumberFormat="1" applyFont="1" applyBorder="1" applyAlignment="1">
      <alignment horizontal="center" vertical="center"/>
    </xf>
    <xf numFmtId="0" fontId="7" fillId="0" borderId="56" xfId="0" applyFont="1" applyBorder="1" applyAlignment="1">
      <alignment horizontal="center" vertical="center" wrapText="1"/>
    </xf>
    <xf numFmtId="0" fontId="7" fillId="0" borderId="53" xfId="0" applyFont="1" applyBorder="1" applyAlignment="1">
      <alignment vertical="center" wrapText="1"/>
    </xf>
    <xf numFmtId="0" fontId="7" fillId="0" borderId="22" xfId="0" applyFont="1" applyBorder="1" applyAlignment="1">
      <alignment horizontal="center" vertical="center" wrapText="1"/>
    </xf>
    <xf numFmtId="164" fontId="7" fillId="0" borderId="22" xfId="7" applyNumberFormat="1" applyFont="1" applyBorder="1" applyAlignment="1">
      <alignment horizontal="center" vertical="center" wrapText="1"/>
    </xf>
    <xf numFmtId="0" fontId="13" fillId="0" borderId="49" xfId="0" applyFont="1" applyBorder="1" applyAlignment="1">
      <alignment horizontal="right" vertical="center" wrapText="1"/>
    </xf>
    <xf numFmtId="0" fontId="13" fillId="0" borderId="50" xfId="0" applyFont="1" applyBorder="1" applyAlignment="1">
      <alignment horizontal="center" vertical="center" wrapText="1"/>
    </xf>
    <xf numFmtId="0" fontId="13" fillId="0" borderId="49" xfId="0" applyFont="1" applyBorder="1" applyAlignment="1">
      <alignment horizontal="center" vertical="center" wrapText="1"/>
    </xf>
    <xf numFmtId="0" fontId="9" fillId="0" borderId="55" xfId="0" applyFont="1" applyBorder="1" applyAlignment="1">
      <alignment vertical="center" wrapText="1"/>
    </xf>
    <xf numFmtId="0" fontId="9" fillId="0" borderId="33" xfId="0" applyFont="1" applyBorder="1" applyAlignment="1">
      <alignment vertical="center" wrapText="1"/>
    </xf>
    <xf numFmtId="0" fontId="7" fillId="4" borderId="0" xfId="0" applyFont="1" applyFill="1"/>
    <xf numFmtId="0" fontId="7" fillId="0" borderId="28" xfId="0" applyFont="1" applyBorder="1" applyAlignment="1">
      <alignment horizontal="center" vertical="center" wrapText="1"/>
    </xf>
    <xf numFmtId="3" fontId="7" fillId="0" borderId="9" xfId="0" applyNumberFormat="1" applyFont="1" applyBorder="1" applyAlignment="1">
      <alignment horizontal="center" vertical="center" wrapText="1"/>
    </xf>
    <xf numFmtId="3" fontId="7" fillId="0" borderId="29" xfId="0" applyNumberFormat="1" applyFont="1" applyBorder="1" applyAlignment="1">
      <alignment horizontal="center" vertical="center" wrapText="1"/>
    </xf>
    <xf numFmtId="3" fontId="7" fillId="0" borderId="0" xfId="0" applyNumberFormat="1" applyFont="1" applyAlignment="1">
      <alignment horizontal="center" vertical="center" wrapText="1"/>
    </xf>
    <xf numFmtId="3" fontId="7" fillId="0" borderId="28" xfId="0" applyNumberFormat="1" applyFont="1" applyBorder="1" applyAlignment="1">
      <alignment horizontal="center" vertical="center" wrapText="1"/>
    </xf>
    <xf numFmtId="0" fontId="7" fillId="0" borderId="14" xfId="0" applyFont="1" applyBorder="1" applyAlignment="1">
      <alignment horizontal="center" vertical="center" wrapText="1"/>
    </xf>
    <xf numFmtId="3" fontId="7" fillId="0" borderId="15"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3" fontId="9" fillId="0" borderId="27" xfId="0" applyNumberFormat="1" applyFont="1" applyBorder="1" applyAlignment="1">
      <alignment horizontal="center" vertical="center" wrapText="1"/>
    </xf>
    <xf numFmtId="164" fontId="13" fillId="0" borderId="12" xfId="7" quotePrefix="1" applyNumberFormat="1" applyFont="1" applyFill="1" applyBorder="1" applyAlignment="1">
      <alignment horizontal="center" vertical="center" wrapText="1"/>
    </xf>
    <xf numFmtId="164" fontId="13" fillId="0" borderId="5" xfId="7" quotePrefix="1" applyNumberFormat="1" applyFont="1" applyFill="1" applyBorder="1" applyAlignment="1">
      <alignment horizontal="center" vertical="center" wrapText="1"/>
    </xf>
    <xf numFmtId="164" fontId="13" fillId="0" borderId="13" xfId="7" quotePrefix="1" applyNumberFormat="1" applyFont="1" applyFill="1" applyBorder="1" applyAlignment="1">
      <alignment horizontal="center" vertical="center" wrapText="1"/>
    </xf>
    <xf numFmtId="0" fontId="7" fillId="4" borderId="0" xfId="0" applyFont="1" applyFill="1" applyAlignment="1">
      <alignment vertical="center"/>
    </xf>
    <xf numFmtId="164" fontId="14" fillId="0" borderId="28" xfId="0" applyNumberFormat="1" applyFont="1" applyBorder="1" applyAlignment="1">
      <alignment horizontal="center" vertical="center" wrapText="1"/>
    </xf>
    <xf numFmtId="164" fontId="14" fillId="0" borderId="9" xfId="0" applyNumberFormat="1" applyFont="1" applyBorder="1" applyAlignment="1">
      <alignment horizontal="center" vertical="center" wrapText="1"/>
    </xf>
    <xf numFmtId="0" fontId="10" fillId="0" borderId="29" xfId="0" applyFont="1" applyBorder="1" applyAlignment="1">
      <alignment horizontal="center"/>
    </xf>
    <xf numFmtId="164" fontId="14" fillId="0" borderId="0" xfId="0" applyNumberFormat="1" applyFont="1" applyAlignment="1">
      <alignment horizontal="center" vertical="center" wrapText="1"/>
    </xf>
    <xf numFmtId="0" fontId="10" fillId="0" borderId="0" xfId="0" applyFont="1" applyAlignment="1">
      <alignment horizontal="center"/>
    </xf>
    <xf numFmtId="164" fontId="14" fillId="0" borderId="14" xfId="0" applyNumberFormat="1" applyFont="1" applyBorder="1" applyAlignment="1">
      <alignment horizontal="center" vertical="center" wrapText="1"/>
    </xf>
    <xf numFmtId="0" fontId="10" fillId="0" borderId="15" xfId="0" applyFont="1" applyBorder="1" applyAlignment="1">
      <alignment horizontal="center"/>
    </xf>
    <xf numFmtId="164" fontId="13" fillId="0" borderId="16" xfId="0" applyNumberFormat="1" applyFont="1" applyBorder="1" applyAlignment="1">
      <alignment horizontal="center" vertical="center" wrapText="1"/>
    </xf>
    <xf numFmtId="164" fontId="13" fillId="0" borderId="2" xfId="0" applyNumberFormat="1" applyFont="1" applyBorder="1" applyAlignment="1">
      <alignment horizontal="center" vertical="center" wrapText="1"/>
    </xf>
    <xf numFmtId="0" fontId="10" fillId="0" borderId="27" xfId="0" applyFont="1" applyBorder="1" applyAlignment="1">
      <alignment horizontal="center"/>
    </xf>
    <xf numFmtId="164" fontId="13" fillId="0" borderId="1" xfId="0" applyNumberFormat="1" applyFont="1" applyBorder="1" applyAlignment="1">
      <alignment horizontal="center" vertical="center" wrapText="1"/>
    </xf>
    <xf numFmtId="0" fontId="10" fillId="0" borderId="1" xfId="0" applyFont="1" applyBorder="1" applyAlignment="1">
      <alignment horizontal="center"/>
    </xf>
    <xf numFmtId="164" fontId="13" fillId="0" borderId="26" xfId="0" applyNumberFormat="1" applyFont="1" applyBorder="1" applyAlignment="1">
      <alignment horizontal="center" vertical="center" wrapText="1"/>
    </xf>
    <xf numFmtId="0" fontId="7" fillId="0" borderId="1" xfId="0" applyFont="1" applyBorder="1"/>
    <xf numFmtId="0" fontId="9" fillId="0" borderId="3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1" xfId="0" applyFont="1" applyBorder="1" applyAlignment="1">
      <alignment horizontal="center" vertical="center" wrapText="1"/>
    </xf>
    <xf numFmtId="164" fontId="13" fillId="0" borderId="7" xfId="7" applyNumberFormat="1" applyFont="1" applyFill="1" applyBorder="1" applyAlignment="1">
      <alignment horizontal="center" vertical="center" wrapText="1"/>
    </xf>
    <xf numFmtId="164" fontId="14" fillId="4" borderId="0" xfId="0" applyNumberFormat="1" applyFont="1" applyFill="1" applyAlignment="1">
      <alignment horizontal="center" vertical="center" wrapText="1"/>
    </xf>
    <xf numFmtId="164" fontId="9" fillId="0" borderId="1" xfId="0" applyNumberFormat="1" applyFont="1" applyBorder="1" applyAlignment="1">
      <alignment horizontal="center" vertical="center" wrapText="1"/>
    </xf>
    <xf numFmtId="1" fontId="7" fillId="4" borderId="28" xfId="0" applyNumberFormat="1" applyFont="1" applyFill="1" applyBorder="1" applyAlignment="1">
      <alignment horizontal="center" vertical="center" wrapText="1"/>
    </xf>
    <xf numFmtId="1" fontId="7" fillId="4" borderId="9" xfId="0" applyNumberFormat="1" applyFont="1" applyFill="1" applyBorder="1" applyAlignment="1">
      <alignment horizontal="center" vertical="center" wrapText="1"/>
    </xf>
    <xf numFmtId="1" fontId="7" fillId="4" borderId="29" xfId="7" applyNumberFormat="1" applyFont="1" applyFill="1" applyBorder="1" applyAlignment="1">
      <alignment horizontal="center" vertical="center" wrapText="1"/>
    </xf>
    <xf numFmtId="3" fontId="7" fillId="4" borderId="0" xfId="7" applyNumberFormat="1" applyFont="1" applyFill="1" applyBorder="1" applyAlignment="1">
      <alignment horizontal="center" vertical="center" wrapText="1"/>
    </xf>
    <xf numFmtId="3" fontId="7" fillId="4" borderId="9" xfId="7" applyNumberFormat="1" applyFont="1" applyFill="1" applyBorder="1" applyAlignment="1">
      <alignment horizontal="center" vertical="center" wrapText="1"/>
    </xf>
    <xf numFmtId="1" fontId="7" fillId="4" borderId="14" xfId="0" applyNumberFormat="1" applyFont="1" applyFill="1" applyBorder="1" applyAlignment="1">
      <alignment horizontal="center" vertical="center" wrapText="1"/>
    </xf>
    <xf numFmtId="1" fontId="7" fillId="4" borderId="0" xfId="0" applyNumberFormat="1" applyFont="1" applyFill="1" applyAlignment="1">
      <alignment horizontal="center" vertical="center" wrapText="1"/>
    </xf>
    <xf numFmtId="1" fontId="7" fillId="4" borderId="15" xfId="7" applyNumberFormat="1" applyFont="1" applyFill="1" applyBorder="1" applyAlignment="1">
      <alignment horizontal="center" vertical="center" wrapText="1"/>
    </xf>
    <xf numFmtId="164" fontId="13" fillId="0" borderId="34" xfId="7" quotePrefix="1" applyNumberFormat="1" applyFont="1" applyFill="1" applyBorder="1" applyAlignment="1">
      <alignment horizontal="center" vertical="center" wrapText="1"/>
    </xf>
    <xf numFmtId="164" fontId="13" fillId="0" borderId="8" xfId="7" quotePrefix="1" applyNumberFormat="1" applyFont="1" applyFill="1" applyBorder="1" applyAlignment="1">
      <alignment horizontal="center" vertical="center" wrapText="1"/>
    </xf>
    <xf numFmtId="164" fontId="13" fillId="0" borderId="25" xfId="7" quotePrefix="1" applyNumberFormat="1" applyFont="1" applyFill="1" applyBorder="1" applyAlignment="1">
      <alignment horizontal="center" vertical="center" wrapText="1"/>
    </xf>
    <xf numFmtId="0" fontId="17" fillId="0" borderId="27" xfId="0" applyFont="1" applyBorder="1" applyAlignment="1">
      <alignment horizontal="center"/>
    </xf>
    <xf numFmtId="0" fontId="10" fillId="0" borderId="1" xfId="0" applyFont="1" applyBorder="1"/>
    <xf numFmtId="0" fontId="9" fillId="3" borderId="1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4" fontId="9" fillId="0" borderId="1" xfId="0" applyNumberFormat="1" applyFont="1" applyBorder="1" applyAlignment="1">
      <alignment horizontal="center" vertical="center" wrapText="1"/>
    </xf>
    <xf numFmtId="0" fontId="10" fillId="0" borderId="2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164" fontId="14" fillId="0" borderId="28" xfId="0" applyNumberFormat="1" applyFont="1" applyBorder="1" applyAlignment="1">
      <alignment horizontal="center" vertical="center"/>
    </xf>
    <xf numFmtId="164" fontId="14" fillId="0" borderId="9" xfId="0" applyNumberFormat="1" applyFont="1" applyBorder="1" applyAlignment="1">
      <alignment horizontal="center" vertical="center"/>
    </xf>
    <xf numFmtId="164" fontId="7" fillId="0" borderId="0" xfId="0" applyNumberFormat="1" applyFont="1" applyAlignment="1">
      <alignment horizontal="center" vertical="center"/>
    </xf>
    <xf numFmtId="0" fontId="10" fillId="0" borderId="15" xfId="0" applyFont="1" applyBorder="1" applyAlignment="1">
      <alignment horizontal="center" vertical="center"/>
    </xf>
    <xf numFmtId="164" fontId="14" fillId="0" borderId="14" xfId="0" applyNumberFormat="1" applyFont="1" applyBorder="1" applyAlignment="1">
      <alignment horizontal="center" vertical="center"/>
    </xf>
    <xf numFmtId="164" fontId="14" fillId="0" borderId="0" xfId="0" applyNumberFormat="1" applyFont="1" applyAlignment="1">
      <alignment horizontal="center" vertical="center"/>
    </xf>
    <xf numFmtId="0" fontId="18" fillId="0" borderId="27" xfId="0" applyFont="1" applyBorder="1" applyAlignment="1">
      <alignment horizontal="center" vertical="center"/>
    </xf>
    <xf numFmtId="0" fontId="18" fillId="0" borderId="1" xfId="0" applyFont="1" applyBorder="1" applyAlignment="1">
      <alignment horizontal="center" vertical="center"/>
    </xf>
    <xf numFmtId="0" fontId="13" fillId="0" borderId="1" xfId="0" applyFont="1" applyBorder="1" applyAlignment="1">
      <alignment horizontal="center" vertical="center"/>
    </xf>
    <xf numFmtId="164" fontId="13" fillId="0" borderId="26" xfId="0" applyNumberFormat="1" applyFont="1" applyBorder="1" applyAlignment="1">
      <alignment horizontal="center" vertical="center"/>
    </xf>
    <xf numFmtId="164" fontId="13" fillId="0" borderId="1" xfId="0" applyNumberFormat="1" applyFont="1" applyBorder="1" applyAlignment="1">
      <alignment horizontal="center" vertical="center"/>
    </xf>
    <xf numFmtId="164" fontId="9" fillId="0" borderId="1" xfId="0" applyNumberFormat="1" applyFont="1" applyBorder="1" applyAlignment="1">
      <alignment horizontal="center" vertical="center"/>
    </xf>
    <xf numFmtId="3" fontId="7" fillId="0" borderId="0" xfId="0" applyNumberFormat="1" applyFont="1" applyAlignment="1">
      <alignment horizontal="center" vertical="center"/>
    </xf>
    <xf numFmtId="3" fontId="7" fillId="4" borderId="29" xfId="0" applyNumberFormat="1" applyFont="1" applyFill="1" applyBorder="1" applyAlignment="1">
      <alignment horizontal="center" vertical="center" wrapText="1"/>
    </xf>
    <xf numFmtId="4" fontId="7" fillId="0" borderId="37" xfId="0" applyNumberFormat="1" applyFont="1" applyBorder="1" applyAlignment="1">
      <alignment horizontal="center" vertical="center" wrapText="1"/>
    </xf>
    <xf numFmtId="0" fontId="17" fillId="0" borderId="1" xfId="0" applyFont="1" applyBorder="1" applyAlignment="1">
      <alignment horizontal="center"/>
    </xf>
    <xf numFmtId="0" fontId="9" fillId="0" borderId="1" xfId="0" applyFont="1" applyBorder="1" applyAlignment="1">
      <alignment horizontal="center"/>
    </xf>
    <xf numFmtId="4" fontId="7" fillId="0" borderId="14" xfId="0" applyNumberFormat="1" applyFont="1" applyBorder="1" applyAlignment="1">
      <alignment horizontal="center" vertical="center" wrapText="1"/>
    </xf>
    <xf numFmtId="4" fontId="9" fillId="0" borderId="26" xfId="0" applyNumberFormat="1" applyFont="1" applyBorder="1" applyAlignment="1">
      <alignment horizontal="center" vertical="center" wrapText="1"/>
    </xf>
    <xf numFmtId="164" fontId="7" fillId="4" borderId="15" xfId="0" applyNumberFormat="1" applyFont="1" applyFill="1" applyBorder="1" applyAlignment="1">
      <alignment horizontal="center" vertical="center" wrapText="1"/>
    </xf>
    <xf numFmtId="3" fontId="19" fillId="0" borderId="14" xfId="0" applyNumberFormat="1" applyFont="1" applyBorder="1" applyAlignment="1">
      <alignment horizontal="center" vertical="center" wrapText="1"/>
    </xf>
    <xf numFmtId="3" fontId="19" fillId="0" borderId="0" xfId="0" applyNumberFormat="1" applyFont="1" applyAlignment="1">
      <alignment horizontal="center" vertical="center" wrapText="1"/>
    </xf>
    <xf numFmtId="1" fontId="9" fillId="3" borderId="0" xfId="0" applyNumberFormat="1" applyFont="1" applyFill="1" applyAlignment="1">
      <alignment horizontal="center" vertical="center" wrapText="1"/>
    </xf>
    <xf numFmtId="1" fontId="7" fillId="3" borderId="20" xfId="0" applyNumberFormat="1" applyFont="1" applyFill="1" applyBorder="1" applyAlignment="1">
      <alignment horizontal="left" vertical="center" wrapText="1"/>
    </xf>
    <xf numFmtId="3" fontId="7" fillId="3" borderId="15" xfId="0" applyNumberFormat="1" applyFont="1" applyFill="1" applyBorder="1" applyAlignment="1">
      <alignment horizontal="center" vertical="center" wrapText="1"/>
    </xf>
    <xf numFmtId="3" fontId="7" fillId="3" borderId="21" xfId="0" applyNumberFormat="1" applyFont="1" applyFill="1" applyBorder="1" applyAlignment="1">
      <alignment horizontal="center" vertical="center" wrapText="1"/>
    </xf>
    <xf numFmtId="1" fontId="9" fillId="3" borderId="45" xfId="0" applyNumberFormat="1" applyFont="1" applyFill="1" applyBorder="1" applyAlignment="1">
      <alignment horizontal="left" vertical="center" wrapText="1"/>
    </xf>
    <xf numFmtId="3" fontId="9" fillId="3" borderId="38" xfId="0" applyNumberFormat="1" applyFont="1" applyFill="1" applyBorder="1" applyAlignment="1">
      <alignment horizontal="center" vertical="center" wrapText="1"/>
    </xf>
    <xf numFmtId="164" fontId="13" fillId="0" borderId="6" xfId="7" quotePrefix="1" applyNumberFormat="1" applyFont="1" applyFill="1" applyBorder="1" applyAlignment="1">
      <alignment horizontal="center" vertical="center" wrapText="1"/>
    </xf>
    <xf numFmtId="0" fontId="9" fillId="0" borderId="27" xfId="0" applyFont="1" applyBorder="1" applyAlignment="1">
      <alignment horizontal="center"/>
    </xf>
    <xf numFmtId="0" fontId="9" fillId="3" borderId="0" xfId="0" applyFont="1" applyFill="1" applyAlignment="1">
      <alignment horizontal="left" vertical="center" wrapText="1"/>
    </xf>
    <xf numFmtId="0" fontId="8"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2" fontId="7" fillId="0" borderId="0" xfId="0" applyNumberFormat="1" applyFont="1" applyAlignment="1">
      <alignment horizontal="center" vertical="center" wrapText="1"/>
    </xf>
    <xf numFmtId="0" fontId="9" fillId="4" borderId="0" xfId="0" applyFont="1" applyFill="1" applyAlignment="1">
      <alignment horizontal="left" vertical="center"/>
    </xf>
    <xf numFmtId="3" fontId="7" fillId="4" borderId="14" xfId="0" applyNumberFormat="1" applyFont="1" applyFill="1" applyBorder="1" applyAlignment="1">
      <alignment horizontal="center" vertical="center"/>
    </xf>
    <xf numFmtId="3" fontId="7" fillId="4" borderId="0" xfId="0" applyNumberFormat="1" applyFont="1" applyFill="1" applyAlignment="1">
      <alignment horizontal="center" vertical="center"/>
    </xf>
    <xf numFmtId="3" fontId="7" fillId="4" borderId="15" xfId="0" applyNumberFormat="1" applyFont="1" applyFill="1" applyBorder="1" applyAlignment="1">
      <alignment horizontal="center" vertical="center"/>
    </xf>
    <xf numFmtId="0" fontId="13" fillId="3" borderId="8" xfId="0" applyFont="1" applyFill="1" applyBorder="1" applyAlignment="1">
      <alignment horizontal="left" vertical="center"/>
    </xf>
    <xf numFmtId="164" fontId="13" fillId="3" borderId="24" xfId="0" applyNumberFormat="1" applyFont="1" applyFill="1" applyBorder="1" applyAlignment="1">
      <alignment horizontal="center" vertical="center"/>
    </xf>
    <xf numFmtId="0" fontId="13" fillId="3" borderId="1" xfId="0" applyFont="1" applyFill="1" applyBorder="1" applyAlignment="1">
      <alignment horizontal="left" vertical="center"/>
    </xf>
    <xf numFmtId="164" fontId="13" fillId="3" borderId="26" xfId="0" applyNumberFormat="1" applyFont="1" applyFill="1" applyBorder="1" applyAlignment="1">
      <alignment horizontal="center" vertical="center"/>
    </xf>
    <xf numFmtId="3" fontId="7" fillId="4" borderId="20" xfId="0" applyNumberFormat="1" applyFont="1" applyFill="1" applyBorder="1" applyAlignment="1">
      <alignment horizontal="center" vertical="center" wrapText="1"/>
    </xf>
    <xf numFmtId="164" fontId="14" fillId="4" borderId="21" xfId="7" applyNumberFormat="1" applyFont="1" applyFill="1" applyBorder="1" applyAlignment="1">
      <alignment horizontal="center" vertical="center" wrapText="1"/>
    </xf>
    <xf numFmtId="0" fontId="9" fillId="3" borderId="2" xfId="0" applyFont="1" applyFill="1" applyBorder="1" applyAlignment="1">
      <alignment vertical="center" wrapText="1"/>
    </xf>
    <xf numFmtId="3" fontId="9" fillId="3" borderId="16" xfId="0" applyNumberFormat="1" applyFont="1" applyFill="1" applyBorder="1" applyAlignment="1">
      <alignment horizontal="center" vertical="center" wrapText="1"/>
    </xf>
    <xf numFmtId="3" fontId="9" fillId="3" borderId="2" xfId="0" applyNumberFormat="1" applyFont="1" applyFill="1" applyBorder="1" applyAlignment="1">
      <alignment horizontal="center" vertical="center" wrapText="1"/>
    </xf>
    <xf numFmtId="164" fontId="13" fillId="3" borderId="17" xfId="7" applyNumberFormat="1" applyFont="1" applyFill="1" applyBorder="1" applyAlignment="1">
      <alignment horizontal="center" vertical="center" wrapText="1"/>
    </xf>
    <xf numFmtId="164" fontId="13" fillId="3" borderId="2" xfId="7" applyNumberFormat="1" applyFont="1" applyFill="1" applyBorder="1" applyAlignment="1">
      <alignment horizontal="center" vertical="center" wrapText="1"/>
    </xf>
    <xf numFmtId="0" fontId="20" fillId="0" borderId="0" xfId="0" applyFont="1"/>
    <xf numFmtId="0" fontId="20" fillId="0" borderId="0" xfId="2" applyFont="1" applyAlignment="1">
      <alignment vertical="center"/>
    </xf>
    <xf numFmtId="0" fontId="12" fillId="3" borderId="0" xfId="1" applyFont="1" applyFill="1" applyAlignment="1">
      <alignment horizontal="center" vertical="center"/>
    </xf>
    <xf numFmtId="0" fontId="21" fillId="0" borderId="0" xfId="1" applyFont="1" applyAlignment="1">
      <alignment horizontal="center" vertical="center"/>
    </xf>
    <xf numFmtId="0" fontId="11" fillId="0" borderId="0" xfId="1" applyFont="1" applyAlignment="1">
      <alignment horizontal="center" vertical="center"/>
    </xf>
    <xf numFmtId="0" fontId="20" fillId="0" borderId="0" xfId="1" applyFont="1" applyAlignment="1">
      <alignment vertical="center"/>
    </xf>
    <xf numFmtId="0" fontId="11" fillId="0" borderId="0" xfId="1" applyFont="1" applyAlignment="1">
      <alignment vertical="center"/>
    </xf>
    <xf numFmtId="0" fontId="20" fillId="0" borderId="0" xfId="6" applyFont="1" applyAlignment="1" applyProtection="1"/>
    <xf numFmtId="0" fontId="20" fillId="0" borderId="0" xfId="3" applyFont="1" applyAlignment="1" applyProtection="1"/>
    <xf numFmtId="0" fontId="20" fillId="0" borderId="0" xfId="0" applyFont="1" applyAlignment="1">
      <alignment horizontal="center"/>
    </xf>
    <xf numFmtId="0" fontId="20" fillId="0" borderId="0" xfId="0" applyFont="1" applyAlignment="1">
      <alignment horizontal="left"/>
    </xf>
    <xf numFmtId="0" fontId="20" fillId="0" borderId="0" xfId="2" applyFont="1" applyAlignment="1">
      <alignment horizontal="left" vertical="center"/>
    </xf>
    <xf numFmtId="0" fontId="20" fillId="0" borderId="0" xfId="1" applyFont="1" applyAlignment="1">
      <alignment horizontal="center" vertical="center"/>
    </xf>
    <xf numFmtId="0" fontId="20" fillId="0" borderId="0" xfId="1" applyFont="1" applyAlignment="1">
      <alignment horizontal="left" vertical="center"/>
    </xf>
    <xf numFmtId="0" fontId="20" fillId="0" borderId="0" xfId="4" applyFont="1" applyFill="1" applyAlignment="1" applyProtection="1">
      <alignment horizontal="center" vertical="center"/>
    </xf>
    <xf numFmtId="0" fontId="20" fillId="0" borderId="0" xfId="0" applyFont="1" applyAlignment="1">
      <alignment vertical="center"/>
    </xf>
    <xf numFmtId="0" fontId="22" fillId="0" borderId="0" xfId="0" applyFont="1" applyAlignment="1">
      <alignment horizontal="left"/>
    </xf>
    <xf numFmtId="0" fontId="20" fillId="0" borderId="0" xfId="0" applyFont="1" applyAlignment="1">
      <alignment horizontal="center" vertical="center"/>
    </xf>
    <xf numFmtId="0" fontId="20" fillId="3" borderId="0" xfId="0" applyFont="1" applyFill="1" applyAlignment="1">
      <alignment horizontal="center" vertical="center"/>
    </xf>
    <xf numFmtId="0" fontId="20" fillId="3" borderId="0" xfId="0" applyFont="1" applyFill="1" applyAlignment="1">
      <alignment vertical="center"/>
    </xf>
    <xf numFmtId="0" fontId="23" fillId="2" borderId="0" xfId="1" applyFont="1" applyFill="1" applyAlignment="1">
      <alignment horizontal="center" vertical="center"/>
    </xf>
    <xf numFmtId="49" fontId="12" fillId="5" borderId="0" xfId="1" quotePrefix="1" applyNumberFormat="1" applyFont="1" applyFill="1" applyAlignment="1">
      <alignment horizontal="center" vertical="center"/>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2" xfId="0" applyFont="1" applyBorder="1" applyAlignment="1">
      <alignment vertical="center" wrapText="1"/>
    </xf>
    <xf numFmtId="164" fontId="7" fillId="0" borderId="22" xfId="0" applyNumberFormat="1" applyFont="1" applyBorder="1" applyAlignment="1">
      <alignment horizontal="center" vertical="center" wrapText="1"/>
    </xf>
    <xf numFmtId="164" fontId="13" fillId="0" borderId="49" xfId="7" applyNumberFormat="1" applyFont="1" applyBorder="1" applyAlignment="1">
      <alignment horizontal="center" vertical="center" wrapText="1"/>
    </xf>
    <xf numFmtId="9" fontId="9" fillId="0" borderId="33" xfId="7" applyFont="1" applyBorder="1" applyAlignment="1">
      <alignment horizontal="center" vertical="center" wrapText="1"/>
    </xf>
    <xf numFmtId="0" fontId="24" fillId="0" borderId="0" xfId="0" applyFont="1" applyAlignment="1">
      <alignment vertical="center"/>
    </xf>
    <xf numFmtId="0" fontId="8" fillId="6" borderId="4" xfId="0" applyFont="1" applyFill="1" applyBorder="1" applyAlignment="1">
      <alignment vertical="center" wrapText="1"/>
    </xf>
    <xf numFmtId="0" fontId="26" fillId="0" borderId="0" xfId="0" applyFont="1"/>
    <xf numFmtId="164" fontId="9" fillId="0" borderId="12" xfId="7" applyNumberFormat="1" applyFont="1" applyFill="1" applyBorder="1" applyAlignment="1">
      <alignment horizontal="center" vertical="center" wrapText="1"/>
    </xf>
    <xf numFmtId="164" fontId="9" fillId="0" borderId="5" xfId="7" applyNumberFormat="1" applyFont="1" applyFill="1" applyBorder="1" applyAlignment="1">
      <alignment horizontal="center" vertical="center" wrapText="1"/>
    </xf>
    <xf numFmtId="0" fontId="14" fillId="0" borderId="50" xfId="0" applyFont="1" applyBorder="1" applyAlignment="1">
      <alignment horizontal="center" vertical="center" wrapText="1"/>
    </xf>
    <xf numFmtId="1" fontId="9" fillId="0" borderId="33" xfId="0" applyNumberFormat="1" applyFont="1" applyBorder="1" applyAlignment="1">
      <alignment horizontal="center" vertical="center" wrapText="1"/>
    </xf>
    <xf numFmtId="0" fontId="11" fillId="0" borderId="0" xfId="0" applyFont="1" applyAlignment="1">
      <alignment vertical="center" wrapText="1"/>
    </xf>
    <xf numFmtId="0" fontId="12" fillId="0" borderId="0" xfId="0" applyFont="1" applyAlignment="1">
      <alignment vertical="center" wrapText="1"/>
    </xf>
    <xf numFmtId="164" fontId="14" fillId="0" borderId="37" xfId="0" applyNumberFormat="1" applyFont="1" applyBorder="1" applyAlignment="1">
      <alignment horizontal="center" vertical="center" wrapText="1"/>
    </xf>
    <xf numFmtId="164" fontId="14" fillId="0" borderId="58" xfId="0" applyNumberFormat="1" applyFont="1" applyBorder="1" applyAlignment="1">
      <alignment horizontal="center" vertical="center" wrapText="1"/>
    </xf>
    <xf numFmtId="4" fontId="7" fillId="0" borderId="0" xfId="0" applyNumberFormat="1" applyFont="1" applyAlignment="1">
      <alignment horizontal="center" vertical="center" wrapText="1"/>
    </xf>
    <xf numFmtId="164" fontId="13" fillId="0" borderId="50" xfId="9" applyNumberFormat="1" applyFont="1" applyBorder="1" applyAlignment="1">
      <alignment horizontal="center" vertical="center" wrapText="1"/>
    </xf>
    <xf numFmtId="0" fontId="7" fillId="3" borderId="22" xfId="0" applyFont="1" applyFill="1" applyBorder="1" applyAlignment="1">
      <alignment horizontal="center" vertical="center" wrapText="1"/>
    </xf>
    <xf numFmtId="0" fontId="7" fillId="3" borderId="57" xfId="0" applyFont="1" applyFill="1" applyBorder="1" applyAlignment="1">
      <alignment horizontal="center" vertical="center" wrapText="1"/>
    </xf>
    <xf numFmtId="1" fontId="9" fillId="0" borderId="23" xfId="7" applyNumberFormat="1" applyFont="1" applyFill="1" applyBorder="1" applyAlignment="1">
      <alignment horizontal="center" vertical="center" wrapText="1"/>
    </xf>
    <xf numFmtId="1" fontId="9" fillId="0" borderId="13" xfId="7" applyNumberFormat="1" applyFont="1" applyFill="1" applyBorder="1" applyAlignment="1">
      <alignment horizontal="center" vertical="center" wrapText="1"/>
    </xf>
    <xf numFmtId="0" fontId="23" fillId="2" borderId="0" xfId="1" quotePrefix="1" applyFont="1" applyFill="1" applyAlignment="1">
      <alignment horizontal="center" vertical="center"/>
    </xf>
    <xf numFmtId="0" fontId="9" fillId="0" borderId="6" xfId="0" applyFont="1" applyBorder="1" applyAlignment="1">
      <alignment horizontal="left" vertical="center" wrapText="1"/>
    </xf>
    <xf numFmtId="0" fontId="9" fillId="0" borderId="9" xfId="0" applyFont="1" applyBorder="1" applyAlignment="1">
      <alignment horizontal="left" vertical="center" wrapText="1"/>
    </xf>
    <xf numFmtId="0" fontId="8" fillId="6" borderId="10"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9" fillId="3" borderId="0" xfId="0" applyFont="1" applyFill="1" applyAlignment="1">
      <alignment horizontal="center" vertical="center" wrapText="1"/>
    </xf>
    <xf numFmtId="0" fontId="9" fillId="0" borderId="5" xfId="0" applyFont="1" applyBorder="1" applyAlignment="1">
      <alignment horizontal="center" vertical="center" wrapText="1"/>
    </xf>
    <xf numFmtId="0" fontId="9" fillId="3" borderId="3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8" fillId="6" borderId="40" xfId="0" applyFont="1" applyFill="1" applyBorder="1" applyAlignment="1">
      <alignment horizontal="center" vertical="center" wrapText="1"/>
    </xf>
    <xf numFmtId="0" fontId="8" fillId="6" borderId="41" xfId="0" applyFont="1" applyFill="1" applyBorder="1" applyAlignment="1">
      <alignment horizontal="center" vertical="center" wrapText="1"/>
    </xf>
    <xf numFmtId="0" fontId="8" fillId="6" borderId="42" xfId="0" applyFont="1" applyFill="1" applyBorder="1" applyAlignment="1">
      <alignment horizontal="center" vertical="center" wrapText="1"/>
    </xf>
    <xf numFmtId="0" fontId="8" fillId="6" borderId="43" xfId="0" applyFont="1" applyFill="1" applyBorder="1" applyAlignment="1">
      <alignment horizontal="center" vertical="center" wrapText="1"/>
    </xf>
    <xf numFmtId="0" fontId="8" fillId="6" borderId="44" xfId="0" applyFont="1" applyFill="1" applyBorder="1" applyAlignment="1">
      <alignment horizontal="center" vertical="center" wrapText="1"/>
    </xf>
    <xf numFmtId="0" fontId="9" fillId="0" borderId="1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9" xfId="0" applyFont="1" applyBorder="1" applyAlignment="1">
      <alignment horizontal="center" vertical="center" wrapText="1"/>
    </xf>
    <xf numFmtId="0" fontId="8" fillId="6" borderId="35"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0" xfId="0" applyFont="1" applyAlignment="1">
      <alignment horizontal="center" vertical="center" wrapText="1"/>
    </xf>
    <xf numFmtId="0" fontId="9" fillId="0" borderId="54" xfId="0" applyFont="1" applyBorder="1" applyAlignment="1">
      <alignment horizontal="center" vertical="center" wrapText="1"/>
    </xf>
    <xf numFmtId="0" fontId="9" fillId="0" borderId="52" xfId="0" applyFont="1" applyBorder="1" applyAlignment="1">
      <alignment horizontal="center" vertical="center" wrapText="1"/>
    </xf>
    <xf numFmtId="3" fontId="7" fillId="4" borderId="9" xfId="0" applyNumberFormat="1" applyFont="1" applyFill="1" applyBorder="1" applyAlignment="1">
      <alignment horizontal="center" vertical="center" wrapText="1"/>
    </xf>
    <xf numFmtId="3" fontId="7" fillId="4" borderId="0" xfId="0" applyNumberFormat="1" applyFont="1" applyFill="1" applyAlignment="1">
      <alignment horizontal="center" vertical="center" wrapText="1"/>
    </xf>
    <xf numFmtId="164" fontId="14" fillId="4" borderId="29" xfId="7" applyNumberFormat="1" applyFont="1" applyFill="1" applyBorder="1" applyAlignment="1">
      <alignment horizontal="center" vertical="center" wrapText="1"/>
    </xf>
    <xf numFmtId="164" fontId="14" fillId="4" borderId="15" xfId="7" applyNumberFormat="1" applyFont="1" applyFill="1" applyBorder="1" applyAlignment="1">
      <alignment horizontal="center" vertical="center" wrapText="1"/>
    </xf>
    <xf numFmtId="3" fontId="9" fillId="0" borderId="14" xfId="0" applyNumberFormat="1" applyFont="1" applyBorder="1" applyAlignment="1">
      <alignment horizontal="center" vertical="center" wrapText="1"/>
    </xf>
    <xf numFmtId="3" fontId="9" fillId="0" borderId="26" xfId="0" applyNumberFormat="1" applyFont="1" applyBorder="1" applyAlignment="1">
      <alignment horizontal="center" vertical="center" wrapText="1"/>
    </xf>
    <xf numFmtId="3" fontId="9" fillId="0" borderId="0" xfId="0" applyNumberFormat="1" applyFont="1" applyAlignment="1">
      <alignment horizontal="center" vertical="center" wrapText="1"/>
    </xf>
    <xf numFmtId="3" fontId="9" fillId="0" borderId="1" xfId="0" applyNumberFormat="1" applyFont="1" applyBorder="1" applyAlignment="1">
      <alignment horizontal="center" vertical="center" wrapText="1"/>
    </xf>
    <xf numFmtId="164" fontId="13" fillId="0" borderId="15" xfId="7" applyNumberFormat="1" applyFont="1" applyFill="1" applyBorder="1" applyAlignment="1">
      <alignment horizontal="center" vertical="center" wrapText="1"/>
    </xf>
    <xf numFmtId="164" fontId="13" fillId="0" borderId="27" xfId="7" applyNumberFormat="1" applyFont="1" applyFill="1" applyBorder="1" applyAlignment="1">
      <alignment horizontal="center" vertical="center" wrapText="1"/>
    </xf>
    <xf numFmtId="0" fontId="7" fillId="4" borderId="0" xfId="0" applyFont="1" applyFill="1" applyAlignment="1">
      <alignment horizontal="left" vertical="center" wrapText="1"/>
    </xf>
    <xf numFmtId="3" fontId="7" fillId="4" borderId="14" xfId="0" applyNumberFormat="1" applyFont="1" applyFill="1" applyBorder="1" applyAlignment="1">
      <alignment horizontal="center" vertical="center" wrapText="1"/>
    </xf>
    <xf numFmtId="3" fontId="7" fillId="4" borderId="28" xfId="0" applyNumberFormat="1"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6" xfId="0" applyFont="1" applyBorder="1" applyAlignment="1">
      <alignment horizontal="center" vertical="center" wrapText="1"/>
    </xf>
    <xf numFmtId="164" fontId="13" fillId="0" borderId="29" xfId="7" applyNumberFormat="1" applyFont="1" applyFill="1" applyBorder="1" applyAlignment="1">
      <alignment horizontal="center" vertical="center" wrapText="1"/>
    </xf>
    <xf numFmtId="164" fontId="13" fillId="0" borderId="23" xfId="7" applyNumberFormat="1" applyFont="1" applyFill="1" applyBorder="1" applyAlignment="1">
      <alignment horizontal="center" vertical="center" wrapText="1"/>
    </xf>
    <xf numFmtId="164" fontId="13" fillId="0" borderId="5" xfId="7"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164" fontId="13" fillId="0" borderId="12" xfId="7" applyNumberFormat="1" applyFont="1" applyFill="1" applyBorder="1" applyAlignment="1">
      <alignment horizontal="center" vertical="center" wrapText="1"/>
    </xf>
  </cellXfs>
  <cellStyles count="10">
    <cellStyle name="Hiperligação" xfId="6" builtinId="8"/>
    <cellStyle name="Hiperligação 2" xfId="3" xr:uid="{B13A558E-940C-4DAB-B8DF-F660702686A7}"/>
    <cellStyle name="Hyperlink 3" xfId="4" xr:uid="{92D4AC8E-D197-4D91-B0D9-8E9E750CAD5C}"/>
    <cellStyle name="Normal" xfId="0" builtinId="0"/>
    <cellStyle name="Normal 10" xfId="1" xr:uid="{ECDF1A50-9387-4BEF-B5AB-34C31E87FF4E}"/>
    <cellStyle name="Normal 2 2" xfId="2" xr:uid="{291478A8-5E3E-4F76-BA7E-CB327A184E34}"/>
    <cellStyle name="Normal 2 3" xfId="5" xr:uid="{957DFF27-1C89-4BF6-977A-DFB76ACEDF11}"/>
    <cellStyle name="Percentagem" xfId="7" builtinId="5"/>
    <cellStyle name="Percentagem 2" xfId="8" xr:uid="{E04EC480-026E-4125-AE97-C0D58BD64547}"/>
    <cellStyle name="Vírgula" xfId="9" builtinId="3"/>
  </cellStyles>
  <dxfs count="0"/>
  <tableStyles count="0" defaultTableStyle="TableStyleMedium2" defaultPivotStyle="PivotStyleLight16"/>
  <colors>
    <mruColors>
      <color rgb="FF366092"/>
      <color rgb="FF0070C0"/>
      <color rgb="FF4472C4"/>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1.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5.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6.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7.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8.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9.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0.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1.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5.xml.rels><?xml version="1.0" encoding="UTF-8" standalone="yes"?>
<Relationships xmlns="http://schemas.openxmlformats.org/package/2006/relationships"><Relationship Id="rId1" Type="http://schemas.openxmlformats.org/officeDocument/2006/relationships/hyperlink" Target="#' &#205;ndice'!A1"/></Relationships>
</file>

<file path=xl/drawings/_rels/drawing6.xml.rels><?xml version="1.0" encoding="UTF-8" standalone="yes"?>
<Relationships xmlns="http://schemas.openxmlformats.org/package/2006/relationships"><Relationship Id="rId1" Type="http://schemas.openxmlformats.org/officeDocument/2006/relationships/hyperlink" Target="#' &#205;ndice'!A1"/></Relationships>
</file>

<file path=xl/drawings/_rels/drawing7.xml.rels><?xml version="1.0" encoding="UTF-8" standalone="yes"?>
<Relationships xmlns="http://schemas.openxmlformats.org/package/2006/relationships"><Relationship Id="rId1" Type="http://schemas.openxmlformats.org/officeDocument/2006/relationships/hyperlink" Target="#' &#205;ndice'!A1"/></Relationships>
</file>

<file path=xl/drawings/_rels/drawing8.xml.rels><?xml version="1.0" encoding="UTF-8" standalone="yes"?>
<Relationships xmlns="http://schemas.openxmlformats.org/package/2006/relationships"><Relationship Id="rId1" Type="http://schemas.openxmlformats.org/officeDocument/2006/relationships/hyperlink" Target="#' &#205;ndice'!A1"/></Relationships>
</file>

<file path=xl/drawings/_rels/drawing9.xml.rels><?xml version="1.0" encoding="UTF-8" standalone="yes"?>
<Relationships xmlns="http://schemas.openxmlformats.org/package/2006/relationships"><Relationship Id="rId1" Type="http://schemas.openxmlformats.org/officeDocument/2006/relationships/hyperlink" Target="#' &#205;ndice'!A1"/></Relationships>
</file>

<file path=xl/drawings/drawing1.xml><?xml version="1.0" encoding="utf-8"?>
<xdr:wsDr xmlns:xdr="http://schemas.openxmlformats.org/drawingml/2006/spreadsheetDrawing" xmlns:a="http://schemas.openxmlformats.org/drawingml/2006/main">
  <xdr:twoCellAnchor editAs="oneCell">
    <xdr:from>
      <xdr:col>0</xdr:col>
      <xdr:colOff>59532</xdr:colOff>
      <xdr:row>0</xdr:row>
      <xdr:rowOff>35718</xdr:rowOff>
    </xdr:from>
    <xdr:to>
      <xdr:col>1</xdr:col>
      <xdr:colOff>1227405</xdr:colOff>
      <xdr:row>5</xdr:row>
      <xdr:rowOff>23812</xdr:rowOff>
    </xdr:to>
    <xdr:pic>
      <xdr:nvPicPr>
        <xdr:cNvPr id="2" name="Picture 3" descr="Logo A-F 2">
          <a:extLst>
            <a:ext uri="{FF2B5EF4-FFF2-40B4-BE49-F238E27FC236}">
              <a16:creationId xmlns:a16="http://schemas.microsoft.com/office/drawing/2014/main" id="{5F0FBA60-3A27-4C54-890C-62742F4B77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2" y="35718"/>
          <a:ext cx="1244073" cy="6167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438149</xdr:colOff>
      <xdr:row>17</xdr:row>
      <xdr:rowOff>190500</xdr:rowOff>
    </xdr:from>
    <xdr:to>
      <xdr:col>16</xdr:col>
      <xdr:colOff>5999</xdr:colOff>
      <xdr:row>19</xdr:row>
      <xdr:rowOff>56250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54C17ECC-7BAE-4D55-AB54-4D10FD30AE16}"/>
            </a:ext>
          </a:extLst>
        </xdr:cNvPr>
        <xdr:cNvSpPr/>
      </xdr:nvSpPr>
      <xdr:spPr>
        <a:xfrm>
          <a:off x="8562974" y="4448175"/>
          <a:ext cx="615600" cy="342000"/>
        </a:xfrm>
        <a:prstGeom prst="leftArrow">
          <a:avLst>
            <a:gd name="adj1" fmla="val 50000"/>
            <a:gd name="adj2" fmla="val 44430"/>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333374</xdr:colOff>
      <xdr:row>30</xdr:row>
      <xdr:rowOff>114300</xdr:rowOff>
    </xdr:from>
    <xdr:to>
      <xdr:col>15</xdr:col>
      <xdr:colOff>425099</xdr:colOff>
      <xdr:row>32</xdr:row>
      <xdr:rowOff>75300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DDF490E8-2A75-4355-917D-CE065E6C1381}"/>
            </a:ext>
          </a:extLst>
        </xdr:cNvPr>
        <xdr:cNvSpPr/>
      </xdr:nvSpPr>
      <xdr:spPr>
        <a:xfrm>
          <a:off x="8391524" y="74104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523874</xdr:colOff>
      <xdr:row>25</xdr:row>
      <xdr:rowOff>38100</xdr:rowOff>
    </xdr:from>
    <xdr:to>
      <xdr:col>13</xdr:col>
      <xdr:colOff>91724</xdr:colOff>
      <xdr:row>26</xdr:row>
      <xdr:rowOff>141975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3F27AE7D-ED04-4D4A-982F-23B5D0F5A655}"/>
            </a:ext>
          </a:extLst>
        </xdr:cNvPr>
        <xdr:cNvSpPr/>
      </xdr:nvSpPr>
      <xdr:spPr>
        <a:xfrm>
          <a:off x="7010399" y="59626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361950</xdr:colOff>
      <xdr:row>20</xdr:row>
      <xdr:rowOff>9525</xdr:rowOff>
    </xdr:from>
    <xdr:to>
      <xdr:col>9</xdr:col>
      <xdr:colOff>453675</xdr:colOff>
      <xdr:row>21</xdr:row>
      <xdr:rowOff>113400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28B8520F-F681-4305-95FF-EA46B97493F6}"/>
            </a:ext>
          </a:extLst>
        </xdr:cNvPr>
        <xdr:cNvSpPr/>
      </xdr:nvSpPr>
      <xdr:spPr>
        <a:xfrm>
          <a:off x="5276850" y="52292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0</xdr:colOff>
      <xdr:row>13</xdr:row>
      <xdr:rowOff>171450</xdr:rowOff>
    </xdr:from>
    <xdr:to>
      <xdr:col>5</xdr:col>
      <xdr:colOff>615600</xdr:colOff>
      <xdr:row>15</xdr:row>
      <xdr:rowOff>37200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F0085730-9CE6-42E9-8827-710BCFB4E40F}"/>
            </a:ext>
          </a:extLst>
        </xdr:cNvPr>
        <xdr:cNvSpPr/>
      </xdr:nvSpPr>
      <xdr:spPr>
        <a:xfrm>
          <a:off x="3838575" y="32575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447674</xdr:colOff>
      <xdr:row>30</xdr:row>
      <xdr:rowOff>190500</xdr:rowOff>
    </xdr:from>
    <xdr:to>
      <xdr:col>13</xdr:col>
      <xdr:colOff>15524</xdr:colOff>
      <xdr:row>32</xdr:row>
      <xdr:rowOff>56250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57D5ECDF-42C0-47C7-A2A3-DD6B550BFF9E}"/>
            </a:ext>
          </a:extLst>
        </xdr:cNvPr>
        <xdr:cNvSpPr/>
      </xdr:nvSpPr>
      <xdr:spPr>
        <a:xfrm>
          <a:off x="6934199" y="69723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19</xdr:row>
      <xdr:rowOff>0</xdr:rowOff>
    </xdr:from>
    <xdr:to>
      <xdr:col>5</xdr:col>
      <xdr:colOff>37549</xdr:colOff>
      <xdr:row>20</xdr:row>
      <xdr:rowOff>153003</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6E80DDFD-AAB3-4563-A451-21E1B52D3582}"/>
            </a:ext>
          </a:extLst>
        </xdr:cNvPr>
        <xdr:cNvSpPr/>
      </xdr:nvSpPr>
      <xdr:spPr>
        <a:xfrm>
          <a:off x="7871460" y="8694420"/>
          <a:ext cx="609049" cy="328263"/>
        </a:xfrm>
        <a:prstGeom prst="leftArrow">
          <a:avLst/>
        </a:prstGeom>
        <a:solidFill>
          <a:sysClr val="window" lastClr="FFFFFF">
            <a:lumMod val="85000"/>
          </a:sysClr>
        </a:solidFill>
        <a:ln w="12700" cap="flat" cmpd="sng" algn="ctr">
          <a:solidFill>
            <a:srgbClr val="00206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Índice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47625</xdr:colOff>
      <xdr:row>10</xdr:row>
      <xdr:rowOff>161925</xdr:rowOff>
    </xdr:from>
    <xdr:to>
      <xdr:col>9</xdr:col>
      <xdr:colOff>663225</xdr:colOff>
      <xdr:row>12</xdr:row>
      <xdr:rowOff>27675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3113D9D4-48F0-49A2-9380-BC44FD183D45}"/>
            </a:ext>
          </a:extLst>
        </xdr:cNvPr>
        <xdr:cNvSpPr/>
      </xdr:nvSpPr>
      <xdr:spPr>
        <a:xfrm>
          <a:off x="6981825" y="265747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95249</xdr:colOff>
      <xdr:row>10</xdr:row>
      <xdr:rowOff>152400</xdr:rowOff>
    </xdr:from>
    <xdr:to>
      <xdr:col>9</xdr:col>
      <xdr:colOff>710849</xdr:colOff>
      <xdr:row>12</xdr:row>
      <xdr:rowOff>18150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941F6C42-E71E-427F-A6C6-1560B56ADA4A}"/>
            </a:ext>
          </a:extLst>
        </xdr:cNvPr>
        <xdr:cNvSpPr/>
      </xdr:nvSpPr>
      <xdr:spPr>
        <a:xfrm>
          <a:off x="7258049" y="26670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238124</xdr:colOff>
      <xdr:row>14</xdr:row>
      <xdr:rowOff>133350</xdr:rowOff>
    </xdr:from>
    <xdr:to>
      <xdr:col>4</xdr:col>
      <xdr:colOff>5999</xdr:colOff>
      <xdr:row>15</xdr:row>
      <xdr:rowOff>237225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16F8280F-04F2-40E9-BAD8-B9E31E555C7A}"/>
            </a:ext>
          </a:extLst>
        </xdr:cNvPr>
        <xdr:cNvSpPr/>
      </xdr:nvSpPr>
      <xdr:spPr>
        <a:xfrm>
          <a:off x="3981449" y="34385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445477</xdr:colOff>
      <xdr:row>9</xdr:row>
      <xdr:rowOff>164123</xdr:rowOff>
    </xdr:from>
    <xdr:to>
      <xdr:col>13</xdr:col>
      <xdr:colOff>13327</xdr:colOff>
      <xdr:row>11</xdr:row>
      <xdr:rowOff>29873</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2963278D-CE8D-4CA3-B73B-11AE0201DC55}"/>
            </a:ext>
          </a:extLst>
        </xdr:cNvPr>
        <xdr:cNvSpPr/>
      </xdr:nvSpPr>
      <xdr:spPr>
        <a:xfrm>
          <a:off x="6932002" y="2278673"/>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247650</xdr:colOff>
      <xdr:row>16</xdr:row>
      <xdr:rowOff>171450</xdr:rowOff>
    </xdr:from>
    <xdr:to>
      <xdr:col>8</xdr:col>
      <xdr:colOff>15525</xdr:colOff>
      <xdr:row>18</xdr:row>
      <xdr:rowOff>38099</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A85BBFD9-7727-4137-8FDB-C654B1A4A3FE}"/>
            </a:ext>
          </a:extLst>
        </xdr:cNvPr>
        <xdr:cNvSpPr/>
      </xdr:nvSpPr>
      <xdr:spPr>
        <a:xfrm>
          <a:off x="6781800" y="4057650"/>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219075</xdr:colOff>
      <xdr:row>8</xdr:row>
      <xdr:rowOff>152400</xdr:rowOff>
    </xdr:from>
    <xdr:to>
      <xdr:col>7</xdr:col>
      <xdr:colOff>834675</xdr:colOff>
      <xdr:row>10</xdr:row>
      <xdr:rowOff>19049</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64BF4083-221A-47FD-B5A6-19311FA5C6D1}"/>
            </a:ext>
          </a:extLst>
        </xdr:cNvPr>
        <xdr:cNvSpPr/>
      </xdr:nvSpPr>
      <xdr:spPr>
        <a:xfrm>
          <a:off x="6619875" y="2257425"/>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95250</xdr:colOff>
      <xdr:row>9</xdr:row>
      <xdr:rowOff>161925</xdr:rowOff>
    </xdr:from>
    <xdr:to>
      <xdr:col>3</xdr:col>
      <xdr:colOff>710850</xdr:colOff>
      <xdr:row>11</xdr:row>
      <xdr:rowOff>28574</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1219FAE8-3F7A-4D1C-8798-9989AC51C2F8}"/>
            </a:ext>
          </a:extLst>
        </xdr:cNvPr>
        <xdr:cNvSpPr/>
      </xdr:nvSpPr>
      <xdr:spPr>
        <a:xfrm>
          <a:off x="3838575" y="2295525"/>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733425</xdr:colOff>
      <xdr:row>19</xdr:row>
      <xdr:rowOff>95249</xdr:rowOff>
    </xdr:from>
    <xdr:to>
      <xdr:col>1</xdr:col>
      <xdr:colOff>1438275</xdr:colOff>
      <xdr:row>21</xdr:row>
      <xdr:rowOff>9525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CCF5AF32-C87E-496A-B2B3-C40FF9A858A8}"/>
            </a:ext>
          </a:extLst>
        </xdr:cNvPr>
        <xdr:cNvSpPr/>
      </xdr:nvSpPr>
      <xdr:spPr>
        <a:xfrm>
          <a:off x="2543175" y="4514849"/>
          <a:ext cx="704850" cy="361951"/>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9</xdr:col>
      <xdr:colOff>571499</xdr:colOff>
      <xdr:row>5</xdr:row>
      <xdr:rowOff>152400</xdr:rowOff>
    </xdr:from>
    <xdr:to>
      <xdr:col>10</xdr:col>
      <xdr:colOff>548924</xdr:colOff>
      <xdr:row>7</xdr:row>
      <xdr:rowOff>19049</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CFCAE243-5654-4089-9325-0F3118B6A042}"/>
            </a:ext>
          </a:extLst>
        </xdr:cNvPr>
        <xdr:cNvSpPr/>
      </xdr:nvSpPr>
      <xdr:spPr>
        <a:xfrm>
          <a:off x="6829424" y="1885950"/>
          <a:ext cx="587025"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466726</xdr:colOff>
      <xdr:row>9</xdr:row>
      <xdr:rowOff>142875</xdr:rowOff>
    </xdr:from>
    <xdr:to>
      <xdr:col>13</xdr:col>
      <xdr:colOff>34576</xdr:colOff>
      <xdr:row>11</xdr:row>
      <xdr:rowOff>8625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CD506F65-ED56-46DE-A892-304AD556C59F}"/>
            </a:ext>
          </a:extLst>
        </xdr:cNvPr>
        <xdr:cNvSpPr/>
      </xdr:nvSpPr>
      <xdr:spPr>
        <a:xfrm>
          <a:off x="6953251" y="22669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495301</xdr:colOff>
      <xdr:row>14</xdr:row>
      <xdr:rowOff>38100</xdr:rowOff>
    </xdr:from>
    <xdr:to>
      <xdr:col>8</xdr:col>
      <xdr:colOff>609600</xdr:colOff>
      <xdr:row>15</xdr:row>
      <xdr:rowOff>141975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B772BB15-5AE2-45DC-AE85-F5C19EFF7249}"/>
            </a:ext>
          </a:extLst>
        </xdr:cNvPr>
        <xdr:cNvSpPr/>
      </xdr:nvSpPr>
      <xdr:spPr>
        <a:xfrm>
          <a:off x="5657851" y="3333750"/>
          <a:ext cx="733424"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457200</xdr:colOff>
      <xdr:row>23</xdr:row>
      <xdr:rowOff>180975</xdr:rowOff>
    </xdr:from>
    <xdr:to>
      <xdr:col>13</xdr:col>
      <xdr:colOff>25050</xdr:colOff>
      <xdr:row>25</xdr:row>
      <xdr:rowOff>46725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32CAD460-9AE0-465D-B8F7-0FEA19933B7E}"/>
            </a:ext>
          </a:extLst>
        </xdr:cNvPr>
        <xdr:cNvSpPr/>
      </xdr:nvSpPr>
      <xdr:spPr>
        <a:xfrm>
          <a:off x="6943725" y="47720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447675</xdr:colOff>
      <xdr:row>13</xdr:row>
      <xdr:rowOff>190500</xdr:rowOff>
    </xdr:from>
    <xdr:to>
      <xdr:col>13</xdr:col>
      <xdr:colOff>15525</xdr:colOff>
      <xdr:row>15</xdr:row>
      <xdr:rowOff>56250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46511E7A-0212-4806-8CBE-B46C2FAF5EDA}"/>
            </a:ext>
          </a:extLst>
        </xdr:cNvPr>
        <xdr:cNvSpPr/>
      </xdr:nvSpPr>
      <xdr:spPr>
        <a:xfrm>
          <a:off x="6934200" y="32575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400049</xdr:colOff>
      <xdr:row>14</xdr:row>
      <xdr:rowOff>180975</xdr:rowOff>
    </xdr:from>
    <xdr:to>
      <xdr:col>12</xdr:col>
      <xdr:colOff>491774</xdr:colOff>
      <xdr:row>16</xdr:row>
      <xdr:rowOff>9525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0609845F-F3C7-4959-8B27-AFA3AA1986D4}"/>
            </a:ext>
          </a:extLst>
        </xdr:cNvPr>
        <xdr:cNvSpPr/>
      </xdr:nvSpPr>
      <xdr:spPr>
        <a:xfrm>
          <a:off x="6886574" y="3505200"/>
          <a:ext cx="615600" cy="3048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428624</xdr:colOff>
      <xdr:row>13</xdr:row>
      <xdr:rowOff>161925</xdr:rowOff>
    </xdr:from>
    <xdr:to>
      <xdr:col>12</xdr:col>
      <xdr:colOff>520349</xdr:colOff>
      <xdr:row>15</xdr:row>
      <xdr:rowOff>27675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05DB59DF-448D-4E11-A8E2-618E04B8D146}"/>
            </a:ext>
          </a:extLst>
        </xdr:cNvPr>
        <xdr:cNvSpPr/>
      </xdr:nvSpPr>
      <xdr:spPr>
        <a:xfrm>
          <a:off x="6915149" y="34861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0</xdr:colOff>
      <xdr:row>20</xdr:row>
      <xdr:rowOff>19050</xdr:rowOff>
    </xdr:from>
    <xdr:to>
      <xdr:col>16</xdr:col>
      <xdr:colOff>91725</xdr:colOff>
      <xdr:row>21</xdr:row>
      <xdr:rowOff>122925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740B75A2-F2FA-4B6D-B470-12D7A6FE9446}"/>
            </a:ext>
          </a:extLst>
        </xdr:cNvPr>
        <xdr:cNvSpPr/>
      </xdr:nvSpPr>
      <xdr:spPr>
        <a:xfrm>
          <a:off x="8582025" y="47625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ansrarq01\nep$\GER\Boletim%20Trim.%20Conjuntura\Boletim%2098%204&#186;Trim\Regional\I%20-%20Pre&#231;os\QuadrosIP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x média"/>
      <sheetName val="Tx homóloga"/>
      <sheetName val="Tx mensal"/>
      <sheetName val="índices"/>
      <sheetName val="Graf1"/>
      <sheetName val="Graf2"/>
      <sheetName val="Graf3"/>
      <sheetName val="Graf4"/>
      <sheetName val="Graf5"/>
      <sheetName val="Graf6"/>
      <sheetName val="Quadro1"/>
      <sheetName val="Quadro2"/>
      <sheetName val="Qnorte"/>
      <sheetName val="Module1"/>
      <sheetName val="Quadro"/>
      <sheetName val="Graf2 exp"/>
      <sheetName val="Figura_30"/>
      <sheetName val="Figura_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9B1CE-440F-4C5E-B9DA-F7FF060DB314}">
  <sheetPr>
    <pageSetUpPr fitToPage="1"/>
  </sheetPr>
  <dimension ref="B1:IO54"/>
  <sheetViews>
    <sheetView showGridLines="0" tabSelected="1" zoomScaleNormal="100" workbookViewId="0">
      <selection activeCell="C2" sqref="C2"/>
    </sheetView>
  </sheetViews>
  <sheetFormatPr defaultColWidth="9.109375" defaultRowHeight="14.4" x14ac:dyDescent="0.3"/>
  <cols>
    <col min="1" max="1" width="1.109375" style="187" customWidth="1"/>
    <col min="2" max="2" width="139.6640625" style="187" customWidth="1"/>
    <col min="3" max="16384" width="9.109375" style="187"/>
  </cols>
  <sheetData>
    <row r="1" spans="2:249" ht="4.5" customHeight="1" x14ac:dyDescent="0.3"/>
    <row r="2" spans="2:249" ht="18.899999999999999" customHeight="1" x14ac:dyDescent="0.3">
      <c r="B2" s="207" t="s">
        <v>207</v>
      </c>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8"/>
      <c r="BC2" s="188"/>
      <c r="BD2" s="188"/>
      <c r="BE2" s="188"/>
      <c r="BF2" s="188"/>
      <c r="BG2" s="188"/>
      <c r="BH2" s="188"/>
      <c r="BI2" s="188"/>
      <c r="BJ2" s="188"/>
      <c r="BK2" s="188"/>
      <c r="BL2" s="188"/>
      <c r="BM2" s="188"/>
      <c r="BN2" s="188"/>
      <c r="BO2" s="188"/>
      <c r="BP2" s="188"/>
      <c r="BQ2" s="188"/>
      <c r="BR2" s="188"/>
      <c r="BS2" s="188"/>
      <c r="BT2" s="188"/>
      <c r="BU2" s="188"/>
      <c r="BV2" s="188"/>
      <c r="BW2" s="188"/>
      <c r="BX2" s="188"/>
      <c r="BY2" s="188"/>
      <c r="BZ2" s="188"/>
      <c r="CA2" s="188"/>
      <c r="CB2" s="188"/>
      <c r="CC2" s="188"/>
      <c r="CD2" s="188"/>
      <c r="CE2" s="188"/>
      <c r="CF2" s="188"/>
      <c r="CG2" s="188"/>
      <c r="CH2" s="188"/>
      <c r="CI2" s="188"/>
      <c r="CJ2" s="188"/>
      <c r="CK2" s="188"/>
      <c r="CL2" s="188"/>
      <c r="CM2" s="188"/>
      <c r="CN2" s="188"/>
      <c r="CO2" s="188"/>
      <c r="CP2" s="188"/>
      <c r="CQ2" s="188"/>
      <c r="CR2" s="188"/>
      <c r="CS2" s="188"/>
      <c r="CT2" s="188"/>
      <c r="CU2" s="188"/>
      <c r="CV2" s="188"/>
      <c r="CW2" s="188"/>
      <c r="CX2" s="188"/>
      <c r="CY2" s="188"/>
      <c r="CZ2" s="188"/>
      <c r="DA2" s="188"/>
      <c r="DB2" s="188"/>
      <c r="DC2" s="188"/>
      <c r="DD2" s="188"/>
      <c r="DE2" s="188"/>
      <c r="DF2" s="188"/>
      <c r="DG2" s="188"/>
      <c r="DH2" s="188"/>
      <c r="DI2" s="188"/>
      <c r="DJ2" s="188"/>
      <c r="DK2" s="188"/>
      <c r="DL2" s="188"/>
      <c r="DM2" s="188"/>
      <c r="DN2" s="188"/>
      <c r="DO2" s="188"/>
      <c r="DP2" s="188"/>
      <c r="DQ2" s="188"/>
      <c r="DR2" s="188"/>
      <c r="DS2" s="188"/>
      <c r="DT2" s="188"/>
      <c r="DU2" s="188"/>
      <c r="DV2" s="188"/>
      <c r="DW2" s="188"/>
      <c r="DX2" s="188"/>
      <c r="DY2" s="188"/>
      <c r="DZ2" s="188"/>
      <c r="EA2" s="188"/>
      <c r="EB2" s="188"/>
      <c r="EC2" s="188"/>
      <c r="ED2" s="188"/>
      <c r="EE2" s="188"/>
      <c r="EF2" s="188"/>
      <c r="EG2" s="188"/>
      <c r="EH2" s="188"/>
      <c r="EI2" s="188"/>
      <c r="EJ2" s="188"/>
      <c r="EK2" s="188"/>
      <c r="EL2" s="188"/>
      <c r="EM2" s="188"/>
      <c r="EN2" s="188"/>
      <c r="EO2" s="188"/>
      <c r="EP2" s="188"/>
      <c r="EQ2" s="188"/>
      <c r="ER2" s="188"/>
      <c r="ES2" s="188"/>
      <c r="ET2" s="188"/>
      <c r="EU2" s="188"/>
      <c r="EV2" s="188"/>
      <c r="EW2" s="188"/>
      <c r="EX2" s="188"/>
      <c r="EY2" s="188"/>
      <c r="EZ2" s="188"/>
      <c r="FA2" s="188"/>
      <c r="FB2" s="188"/>
      <c r="FC2" s="188"/>
      <c r="FD2" s="188"/>
      <c r="FE2" s="188"/>
      <c r="FF2" s="188"/>
      <c r="FG2" s="188"/>
      <c r="FH2" s="188"/>
      <c r="FI2" s="188"/>
      <c r="FJ2" s="188"/>
      <c r="FK2" s="188"/>
      <c r="FL2" s="188"/>
      <c r="FM2" s="188"/>
      <c r="FN2" s="188"/>
      <c r="FO2" s="188"/>
      <c r="FP2" s="188"/>
      <c r="FQ2" s="188"/>
      <c r="FR2" s="188"/>
      <c r="FS2" s="188"/>
      <c r="FT2" s="188"/>
      <c r="FU2" s="188"/>
      <c r="FV2" s="188"/>
      <c r="FW2" s="188"/>
      <c r="FX2" s="188"/>
      <c r="FY2" s="188"/>
      <c r="FZ2" s="188"/>
      <c r="GA2" s="188"/>
      <c r="GB2" s="188"/>
      <c r="GC2" s="188"/>
      <c r="GD2" s="188"/>
      <c r="GE2" s="188"/>
      <c r="GF2" s="188"/>
      <c r="GG2" s="188"/>
      <c r="GH2" s="188"/>
      <c r="GI2" s="188"/>
      <c r="GJ2" s="188"/>
      <c r="GK2" s="188"/>
      <c r="GL2" s="188"/>
      <c r="GM2" s="188"/>
      <c r="GN2" s="188"/>
      <c r="GO2" s="188"/>
      <c r="GP2" s="188"/>
      <c r="GQ2" s="188"/>
      <c r="GR2" s="188"/>
      <c r="GS2" s="188"/>
      <c r="GT2" s="188"/>
      <c r="GU2" s="188"/>
      <c r="GV2" s="188"/>
      <c r="GW2" s="188"/>
      <c r="GX2" s="188"/>
      <c r="GY2" s="188"/>
      <c r="GZ2" s="188"/>
      <c r="HA2" s="188"/>
      <c r="HB2" s="188"/>
      <c r="HC2" s="188"/>
      <c r="HD2" s="188"/>
      <c r="HE2" s="188"/>
      <c r="HF2" s="188"/>
      <c r="HG2" s="188"/>
      <c r="HH2" s="188"/>
      <c r="HI2" s="188"/>
      <c r="HJ2" s="188"/>
      <c r="HK2" s="188"/>
      <c r="HL2" s="188"/>
      <c r="HM2" s="188"/>
      <c r="HN2" s="188"/>
      <c r="HO2" s="188"/>
      <c r="HP2" s="188"/>
      <c r="HQ2" s="188"/>
      <c r="HR2" s="188"/>
      <c r="HS2" s="188"/>
      <c r="HT2" s="188"/>
      <c r="HU2" s="188"/>
      <c r="HV2" s="188"/>
      <c r="HW2" s="188"/>
      <c r="HX2" s="188"/>
      <c r="HY2" s="188"/>
      <c r="HZ2" s="188"/>
      <c r="IA2" s="188"/>
      <c r="IB2" s="188"/>
      <c r="IC2" s="188"/>
      <c r="ID2" s="188"/>
      <c r="IE2" s="188"/>
      <c r="IF2" s="188"/>
      <c r="IG2" s="188"/>
      <c r="IH2" s="188"/>
      <c r="II2" s="188"/>
      <c r="IJ2" s="188"/>
      <c r="IK2" s="188"/>
      <c r="IL2" s="188"/>
      <c r="IM2" s="188"/>
      <c r="IN2" s="188"/>
      <c r="IO2" s="188"/>
    </row>
    <row r="3" spans="2:249" ht="3" customHeight="1" x14ac:dyDescent="0.3">
      <c r="B3" s="189"/>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8"/>
      <c r="BD3" s="188"/>
      <c r="BE3" s="188"/>
      <c r="BF3" s="188"/>
      <c r="BG3" s="188"/>
      <c r="BH3" s="188"/>
      <c r="BI3" s="188"/>
      <c r="BJ3" s="188"/>
      <c r="BK3" s="188"/>
      <c r="BL3" s="188"/>
      <c r="BM3" s="188"/>
      <c r="BN3" s="188"/>
      <c r="BO3" s="188"/>
      <c r="BP3" s="188"/>
      <c r="BQ3" s="188"/>
      <c r="BR3" s="188"/>
      <c r="BS3" s="188"/>
      <c r="BT3" s="188"/>
      <c r="BU3" s="188"/>
      <c r="BV3" s="188"/>
      <c r="BW3" s="188"/>
      <c r="BX3" s="188"/>
      <c r="BY3" s="188"/>
      <c r="BZ3" s="188"/>
      <c r="CA3" s="188"/>
      <c r="CB3" s="188"/>
      <c r="CC3" s="188"/>
      <c r="CD3" s="188"/>
      <c r="CE3" s="188"/>
      <c r="CF3" s="188"/>
      <c r="CG3" s="188"/>
      <c r="CH3" s="188"/>
      <c r="CI3" s="188"/>
      <c r="CJ3" s="188"/>
      <c r="CK3" s="188"/>
      <c r="CL3" s="188"/>
      <c r="CM3" s="188"/>
      <c r="CN3" s="188"/>
      <c r="CO3" s="188"/>
      <c r="CP3" s="188"/>
      <c r="CQ3" s="188"/>
      <c r="CR3" s="188"/>
      <c r="CS3" s="188"/>
      <c r="CT3" s="188"/>
      <c r="CU3" s="188"/>
      <c r="CV3" s="188"/>
      <c r="CW3" s="188"/>
      <c r="CX3" s="188"/>
      <c r="CY3" s="188"/>
      <c r="CZ3" s="188"/>
      <c r="DA3" s="188"/>
      <c r="DB3" s="188"/>
      <c r="DC3" s="188"/>
      <c r="DD3" s="188"/>
      <c r="DE3" s="188"/>
      <c r="DF3" s="188"/>
      <c r="DG3" s="188"/>
      <c r="DH3" s="188"/>
      <c r="DI3" s="188"/>
      <c r="DJ3" s="188"/>
      <c r="DK3" s="188"/>
      <c r="DL3" s="188"/>
      <c r="DM3" s="188"/>
      <c r="DN3" s="188"/>
      <c r="DO3" s="188"/>
      <c r="DP3" s="188"/>
      <c r="DQ3" s="188"/>
      <c r="DR3" s="188"/>
      <c r="DS3" s="188"/>
      <c r="DT3" s="188"/>
      <c r="DU3" s="188"/>
      <c r="DV3" s="188"/>
      <c r="DW3" s="188"/>
      <c r="DX3" s="188"/>
      <c r="DY3" s="188"/>
      <c r="DZ3" s="188"/>
      <c r="EA3" s="188"/>
      <c r="EB3" s="188"/>
      <c r="EC3" s="188"/>
      <c r="ED3" s="188"/>
      <c r="EE3" s="188"/>
      <c r="EF3" s="188"/>
      <c r="EG3" s="188"/>
      <c r="EH3" s="188"/>
      <c r="EI3" s="188"/>
      <c r="EJ3" s="188"/>
      <c r="EK3" s="188"/>
      <c r="EL3" s="188"/>
      <c r="EM3" s="188"/>
      <c r="EN3" s="188"/>
      <c r="EO3" s="188"/>
      <c r="EP3" s="188"/>
      <c r="EQ3" s="188"/>
      <c r="ER3" s="188"/>
      <c r="ES3" s="188"/>
      <c r="ET3" s="188"/>
      <c r="EU3" s="188"/>
      <c r="EV3" s="188"/>
      <c r="EW3" s="188"/>
      <c r="EX3" s="188"/>
      <c r="EY3" s="188"/>
      <c r="EZ3" s="188"/>
      <c r="FA3" s="188"/>
      <c r="FB3" s="188"/>
      <c r="FC3" s="188"/>
      <c r="FD3" s="188"/>
      <c r="FE3" s="188"/>
      <c r="FF3" s="188"/>
      <c r="FG3" s="188"/>
      <c r="FH3" s="188"/>
      <c r="FI3" s="188"/>
      <c r="FJ3" s="188"/>
      <c r="FK3" s="188"/>
      <c r="FL3" s="188"/>
      <c r="FM3" s="188"/>
      <c r="FN3" s="188"/>
      <c r="FO3" s="188"/>
      <c r="FP3" s="188"/>
      <c r="FQ3" s="188"/>
      <c r="FR3" s="188"/>
      <c r="FS3" s="188"/>
      <c r="FT3" s="188"/>
      <c r="FU3" s="188"/>
      <c r="FV3" s="188"/>
      <c r="FW3" s="188"/>
      <c r="FX3" s="188"/>
      <c r="FY3" s="188"/>
      <c r="FZ3" s="188"/>
      <c r="GA3" s="188"/>
      <c r="GB3" s="188"/>
      <c r="GC3" s="188"/>
      <c r="GD3" s="188"/>
      <c r="GE3" s="188"/>
      <c r="GF3" s="188"/>
      <c r="GG3" s="188"/>
      <c r="GH3" s="188"/>
      <c r="GI3" s="188"/>
      <c r="GJ3" s="188"/>
      <c r="GK3" s="188"/>
      <c r="GL3" s="188"/>
      <c r="GM3" s="188"/>
      <c r="GN3" s="188"/>
      <c r="GO3" s="188"/>
      <c r="GP3" s="188"/>
      <c r="GQ3" s="188"/>
      <c r="GR3" s="188"/>
      <c r="GS3" s="188"/>
      <c r="GT3" s="188"/>
      <c r="GU3" s="188"/>
      <c r="GV3" s="188"/>
      <c r="GW3" s="188"/>
      <c r="GX3" s="188"/>
      <c r="GY3" s="188"/>
      <c r="GZ3" s="188"/>
      <c r="HA3" s="188"/>
      <c r="HB3" s="188"/>
      <c r="HC3" s="188"/>
      <c r="HD3" s="188"/>
      <c r="HE3" s="188"/>
      <c r="HF3" s="188"/>
      <c r="HG3" s="188"/>
      <c r="HH3" s="188"/>
      <c r="HI3" s="188"/>
      <c r="HJ3" s="188"/>
      <c r="HK3" s="188"/>
      <c r="HL3" s="188"/>
      <c r="HM3" s="188"/>
      <c r="HN3" s="188"/>
      <c r="HO3" s="188"/>
      <c r="HP3" s="188"/>
      <c r="HQ3" s="188"/>
      <c r="HR3" s="188"/>
      <c r="HS3" s="188"/>
      <c r="HT3" s="188"/>
      <c r="HU3" s="188"/>
      <c r="HV3" s="188"/>
      <c r="HW3" s="188"/>
      <c r="HX3" s="188"/>
      <c r="HY3" s="188"/>
      <c r="HZ3" s="188"/>
      <c r="IA3" s="188"/>
      <c r="IB3" s="188"/>
      <c r="IC3" s="188"/>
      <c r="ID3" s="188"/>
      <c r="IE3" s="188"/>
      <c r="IF3" s="188"/>
      <c r="IG3" s="188"/>
      <c r="IH3" s="188"/>
      <c r="II3" s="188"/>
      <c r="IJ3" s="188"/>
      <c r="IK3" s="188"/>
      <c r="IL3" s="188"/>
      <c r="IM3" s="188"/>
      <c r="IN3" s="188"/>
      <c r="IO3" s="188"/>
    </row>
    <row r="4" spans="2:249" ht="18.899999999999999" customHeight="1" x14ac:dyDescent="0.3">
      <c r="B4" s="208" t="s">
        <v>211</v>
      </c>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188"/>
      <c r="AZ4" s="188"/>
      <c r="BA4" s="188"/>
      <c r="BB4" s="188"/>
      <c r="BC4" s="188"/>
      <c r="BD4" s="188"/>
      <c r="BE4" s="188"/>
      <c r="BF4" s="188"/>
      <c r="BG4" s="188"/>
      <c r="BH4" s="188"/>
      <c r="BI4" s="188"/>
      <c r="BJ4" s="188"/>
      <c r="BK4" s="188"/>
      <c r="BL4" s="188"/>
      <c r="BM4" s="188"/>
      <c r="BN4" s="188"/>
      <c r="BO4" s="188"/>
      <c r="BP4" s="188"/>
      <c r="BQ4" s="188"/>
      <c r="BR4" s="188"/>
      <c r="BS4" s="188"/>
      <c r="BT4" s="188"/>
      <c r="BU4" s="188"/>
      <c r="BV4" s="188"/>
      <c r="BW4" s="188"/>
      <c r="BX4" s="188"/>
      <c r="BY4" s="188"/>
      <c r="BZ4" s="188"/>
      <c r="CA4" s="188"/>
      <c r="CB4" s="188"/>
      <c r="CC4" s="188"/>
      <c r="CD4" s="188"/>
      <c r="CE4" s="188"/>
      <c r="CF4" s="188"/>
      <c r="CG4" s="188"/>
      <c r="CH4" s="188"/>
      <c r="CI4" s="188"/>
      <c r="CJ4" s="188"/>
      <c r="CK4" s="188"/>
      <c r="CL4" s="188"/>
      <c r="CM4" s="188"/>
      <c r="CN4" s="188"/>
      <c r="CO4" s="188"/>
      <c r="CP4" s="188"/>
      <c r="CQ4" s="188"/>
      <c r="CR4" s="188"/>
      <c r="CS4" s="188"/>
      <c r="CT4" s="188"/>
      <c r="CU4" s="188"/>
      <c r="CV4" s="188"/>
      <c r="CW4" s="188"/>
      <c r="CX4" s="188"/>
      <c r="CY4" s="188"/>
      <c r="CZ4" s="188"/>
      <c r="DA4" s="188"/>
      <c r="DB4" s="188"/>
      <c r="DC4" s="188"/>
      <c r="DD4" s="188"/>
      <c r="DE4" s="188"/>
      <c r="DF4" s="188"/>
      <c r="DG4" s="188"/>
      <c r="DH4" s="188"/>
      <c r="DI4" s="188"/>
      <c r="DJ4" s="188"/>
      <c r="DK4" s="188"/>
      <c r="DL4" s="188"/>
      <c r="DM4" s="188"/>
      <c r="DN4" s="188"/>
      <c r="DO4" s="188"/>
      <c r="DP4" s="188"/>
      <c r="DQ4" s="188"/>
      <c r="DR4" s="188"/>
      <c r="DS4" s="188"/>
      <c r="DT4" s="188"/>
      <c r="DU4" s="188"/>
      <c r="DV4" s="188"/>
      <c r="DW4" s="188"/>
      <c r="DX4" s="188"/>
      <c r="DY4" s="188"/>
      <c r="DZ4" s="188"/>
      <c r="EA4" s="188"/>
      <c r="EB4" s="188"/>
      <c r="EC4" s="188"/>
      <c r="ED4" s="188"/>
      <c r="EE4" s="188"/>
      <c r="EF4" s="188"/>
      <c r="EG4" s="188"/>
      <c r="EH4" s="188"/>
      <c r="EI4" s="188"/>
      <c r="EJ4" s="188"/>
      <c r="EK4" s="188"/>
      <c r="EL4" s="188"/>
      <c r="EM4" s="188"/>
      <c r="EN4" s="188"/>
      <c r="EO4" s="188"/>
      <c r="EP4" s="188"/>
      <c r="EQ4" s="188"/>
      <c r="ER4" s="188"/>
      <c r="ES4" s="188"/>
      <c r="ET4" s="188"/>
      <c r="EU4" s="188"/>
      <c r="EV4" s="188"/>
      <c r="EW4" s="188"/>
      <c r="EX4" s="188"/>
      <c r="EY4" s="188"/>
      <c r="EZ4" s="188"/>
      <c r="FA4" s="188"/>
      <c r="FB4" s="188"/>
      <c r="FC4" s="188"/>
      <c r="FD4" s="188"/>
      <c r="FE4" s="188"/>
      <c r="FF4" s="188"/>
      <c r="FG4" s="188"/>
      <c r="FH4" s="188"/>
      <c r="FI4" s="188"/>
      <c r="FJ4" s="188"/>
      <c r="FK4" s="188"/>
      <c r="FL4" s="188"/>
      <c r="FM4" s="188"/>
      <c r="FN4" s="188"/>
      <c r="FO4" s="188"/>
      <c r="FP4" s="188"/>
      <c r="FQ4" s="188"/>
      <c r="FR4" s="188"/>
      <c r="FS4" s="188"/>
      <c r="FT4" s="188"/>
      <c r="FU4" s="188"/>
      <c r="FV4" s="188"/>
      <c r="FW4" s="188"/>
      <c r="FX4" s="188"/>
      <c r="FY4" s="188"/>
      <c r="FZ4" s="188"/>
      <c r="GA4" s="188"/>
      <c r="GB4" s="188"/>
      <c r="GC4" s="188"/>
      <c r="GD4" s="188"/>
      <c r="GE4" s="188"/>
      <c r="GF4" s="188"/>
      <c r="GG4" s="188"/>
      <c r="GH4" s="188"/>
      <c r="GI4" s="188"/>
      <c r="GJ4" s="188"/>
      <c r="GK4" s="188"/>
      <c r="GL4" s="188"/>
      <c r="GM4" s="188"/>
      <c r="GN4" s="188"/>
      <c r="GO4" s="188"/>
      <c r="GP4" s="188"/>
      <c r="GQ4" s="188"/>
      <c r="GR4" s="188"/>
      <c r="GS4" s="188"/>
      <c r="GT4" s="188"/>
      <c r="GU4" s="188"/>
      <c r="GV4" s="188"/>
      <c r="GW4" s="188"/>
      <c r="GX4" s="188"/>
      <c r="GY4" s="188"/>
      <c r="GZ4" s="188"/>
      <c r="HA4" s="188"/>
      <c r="HB4" s="188"/>
      <c r="HC4" s="188"/>
      <c r="HD4" s="188"/>
      <c r="HE4" s="188"/>
      <c r="HF4" s="188"/>
      <c r="HG4" s="188"/>
      <c r="HH4" s="188"/>
      <c r="HI4" s="188"/>
      <c r="HJ4" s="188"/>
      <c r="HK4" s="188"/>
      <c r="HL4" s="188"/>
      <c r="HM4" s="188"/>
      <c r="HN4" s="188"/>
      <c r="HO4" s="188"/>
      <c r="HP4" s="188"/>
      <c r="HQ4" s="188"/>
      <c r="HR4" s="188"/>
      <c r="HS4" s="188"/>
      <c r="HT4" s="188"/>
      <c r="HU4" s="188"/>
      <c r="HV4" s="188"/>
      <c r="HW4" s="188"/>
      <c r="HX4" s="188"/>
      <c r="HY4" s="188"/>
      <c r="HZ4" s="188"/>
      <c r="IA4" s="188"/>
      <c r="IB4" s="188"/>
      <c r="IC4" s="188"/>
      <c r="ID4" s="188"/>
      <c r="IE4" s="188"/>
      <c r="IF4" s="188"/>
      <c r="IG4" s="188"/>
      <c r="IH4" s="188"/>
      <c r="II4" s="188"/>
      <c r="IJ4" s="188"/>
      <c r="IK4" s="188"/>
      <c r="IL4" s="188"/>
      <c r="IM4" s="188"/>
      <c r="IN4" s="188"/>
      <c r="IO4" s="188"/>
    </row>
    <row r="5" spans="2:249" ht="4.5" customHeight="1" x14ac:dyDescent="0.3">
      <c r="B5" s="190"/>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c r="AZ5" s="188"/>
      <c r="BA5" s="188"/>
      <c r="BB5" s="188"/>
      <c r="BC5" s="188"/>
      <c r="BD5" s="188"/>
      <c r="BE5" s="188"/>
      <c r="BF5" s="188"/>
      <c r="BG5" s="188"/>
      <c r="BH5" s="188"/>
      <c r="BI5" s="188"/>
      <c r="BJ5" s="188"/>
      <c r="BK5" s="188"/>
      <c r="BL5" s="188"/>
      <c r="BM5" s="188"/>
      <c r="BN5" s="188"/>
      <c r="BO5" s="188"/>
      <c r="BP5" s="188"/>
      <c r="BQ5" s="188"/>
      <c r="BR5" s="188"/>
      <c r="BS5" s="188"/>
      <c r="BT5" s="188"/>
      <c r="BU5" s="188"/>
      <c r="BV5" s="188"/>
      <c r="BW5" s="188"/>
      <c r="BX5" s="188"/>
      <c r="BY5" s="188"/>
      <c r="BZ5" s="188"/>
      <c r="CA5" s="188"/>
      <c r="CB5" s="188"/>
      <c r="CC5" s="188"/>
      <c r="CD5" s="188"/>
      <c r="CE5" s="188"/>
      <c r="CF5" s="188"/>
      <c r="CG5" s="188"/>
      <c r="CH5" s="188"/>
      <c r="CI5" s="188"/>
      <c r="CJ5" s="188"/>
      <c r="CK5" s="188"/>
      <c r="CL5" s="188"/>
      <c r="CM5" s="188"/>
      <c r="CN5" s="188"/>
      <c r="CO5" s="188"/>
      <c r="CP5" s="188"/>
      <c r="CQ5" s="188"/>
      <c r="CR5" s="188"/>
      <c r="CS5" s="188"/>
      <c r="CT5" s="188"/>
      <c r="CU5" s="188"/>
      <c r="CV5" s="188"/>
      <c r="CW5" s="188"/>
      <c r="CX5" s="188"/>
      <c r="CY5" s="188"/>
      <c r="CZ5" s="188"/>
      <c r="DA5" s="188"/>
      <c r="DB5" s="188"/>
      <c r="DC5" s="188"/>
      <c r="DD5" s="188"/>
      <c r="DE5" s="188"/>
      <c r="DF5" s="188"/>
      <c r="DG5" s="188"/>
      <c r="DH5" s="188"/>
      <c r="DI5" s="188"/>
      <c r="DJ5" s="188"/>
      <c r="DK5" s="188"/>
      <c r="DL5" s="188"/>
      <c r="DM5" s="188"/>
      <c r="DN5" s="188"/>
      <c r="DO5" s="188"/>
      <c r="DP5" s="188"/>
      <c r="DQ5" s="188"/>
      <c r="DR5" s="188"/>
      <c r="DS5" s="188"/>
      <c r="DT5" s="188"/>
      <c r="DU5" s="188"/>
      <c r="DV5" s="188"/>
      <c r="DW5" s="188"/>
      <c r="DX5" s="188"/>
      <c r="DY5" s="188"/>
      <c r="DZ5" s="188"/>
      <c r="EA5" s="188"/>
      <c r="EB5" s="188"/>
      <c r="EC5" s="188"/>
      <c r="ED5" s="188"/>
      <c r="EE5" s="188"/>
      <c r="EF5" s="188"/>
      <c r="EG5" s="188"/>
      <c r="EH5" s="188"/>
      <c r="EI5" s="188"/>
      <c r="EJ5" s="188"/>
      <c r="EK5" s="188"/>
      <c r="EL5" s="188"/>
      <c r="EM5" s="188"/>
      <c r="EN5" s="188"/>
      <c r="EO5" s="188"/>
      <c r="EP5" s="188"/>
      <c r="EQ5" s="188"/>
      <c r="ER5" s="188"/>
      <c r="ES5" s="188"/>
      <c r="ET5" s="188"/>
      <c r="EU5" s="188"/>
      <c r="EV5" s="188"/>
      <c r="EW5" s="188"/>
      <c r="EX5" s="188"/>
      <c r="EY5" s="188"/>
      <c r="EZ5" s="188"/>
      <c r="FA5" s="188"/>
      <c r="FB5" s="188"/>
      <c r="FC5" s="188"/>
      <c r="FD5" s="188"/>
      <c r="FE5" s="188"/>
      <c r="FF5" s="188"/>
      <c r="FG5" s="188"/>
      <c r="FH5" s="188"/>
      <c r="FI5" s="188"/>
      <c r="FJ5" s="188"/>
      <c r="FK5" s="188"/>
      <c r="FL5" s="188"/>
      <c r="FM5" s="188"/>
      <c r="FN5" s="188"/>
      <c r="FO5" s="188"/>
      <c r="FP5" s="188"/>
      <c r="FQ5" s="188"/>
      <c r="FR5" s="188"/>
      <c r="FS5" s="188"/>
      <c r="FT5" s="188"/>
      <c r="FU5" s="188"/>
      <c r="FV5" s="188"/>
      <c r="FW5" s="188"/>
      <c r="FX5" s="188"/>
      <c r="FY5" s="188"/>
      <c r="FZ5" s="188"/>
      <c r="GA5" s="188"/>
      <c r="GB5" s="188"/>
      <c r="GC5" s="188"/>
      <c r="GD5" s="188"/>
      <c r="GE5" s="188"/>
      <c r="GF5" s="188"/>
      <c r="GG5" s="188"/>
      <c r="GH5" s="188"/>
      <c r="GI5" s="188"/>
      <c r="GJ5" s="188"/>
      <c r="GK5" s="188"/>
      <c r="GL5" s="188"/>
      <c r="GM5" s="188"/>
      <c r="GN5" s="188"/>
      <c r="GO5" s="188"/>
      <c r="GP5" s="188"/>
      <c r="GQ5" s="188"/>
      <c r="GR5" s="188"/>
      <c r="GS5" s="188"/>
      <c r="GT5" s="188"/>
      <c r="GU5" s="188"/>
      <c r="GV5" s="188"/>
      <c r="GW5" s="188"/>
      <c r="GX5" s="188"/>
      <c r="GY5" s="188"/>
      <c r="GZ5" s="188"/>
      <c r="HA5" s="188"/>
      <c r="HB5" s="188"/>
      <c r="HC5" s="188"/>
      <c r="HD5" s="188"/>
      <c r="HE5" s="188"/>
      <c r="HF5" s="188"/>
      <c r="HG5" s="188"/>
      <c r="HH5" s="188"/>
      <c r="HI5" s="188"/>
      <c r="HJ5" s="188"/>
      <c r="HK5" s="188"/>
      <c r="HL5" s="188"/>
      <c r="HM5" s="188"/>
      <c r="HN5" s="188"/>
      <c r="HO5" s="188"/>
      <c r="HP5" s="188"/>
      <c r="HQ5" s="188"/>
      <c r="HR5" s="188"/>
      <c r="HS5" s="188"/>
      <c r="HT5" s="188"/>
      <c r="HU5" s="188"/>
      <c r="HV5" s="188"/>
      <c r="HW5" s="188"/>
      <c r="HX5" s="188"/>
      <c r="HY5" s="188"/>
      <c r="HZ5" s="188"/>
      <c r="IA5" s="188"/>
      <c r="IB5" s="188"/>
      <c r="IC5" s="188"/>
      <c r="ID5" s="188"/>
      <c r="IE5" s="188"/>
      <c r="IF5" s="188"/>
      <c r="IG5" s="188"/>
      <c r="IH5" s="188"/>
      <c r="II5" s="188"/>
      <c r="IJ5" s="188"/>
      <c r="IK5" s="188"/>
      <c r="IL5" s="188"/>
      <c r="IM5" s="188"/>
      <c r="IN5" s="188"/>
      <c r="IO5" s="188"/>
    </row>
    <row r="6" spans="2:249" ht="18.899999999999999" customHeight="1" x14ac:dyDescent="0.3">
      <c r="B6" s="191" t="s">
        <v>145</v>
      </c>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c r="CY6" s="192"/>
      <c r="CZ6" s="192"/>
      <c r="DA6" s="192"/>
      <c r="DB6" s="192"/>
      <c r="DC6" s="192"/>
      <c r="DD6" s="192"/>
      <c r="DE6" s="192"/>
      <c r="DF6" s="192"/>
      <c r="DG6" s="192"/>
      <c r="DH6" s="192"/>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c r="FG6" s="192"/>
      <c r="FH6" s="192"/>
      <c r="FI6" s="192"/>
      <c r="FJ6" s="192"/>
      <c r="FK6" s="192"/>
      <c r="FL6" s="192"/>
      <c r="FM6" s="192"/>
      <c r="FN6" s="192"/>
      <c r="FO6" s="192"/>
      <c r="FP6" s="192"/>
      <c r="FQ6" s="192"/>
      <c r="FR6" s="192"/>
      <c r="FS6" s="192"/>
      <c r="FT6" s="192"/>
      <c r="FU6" s="192"/>
      <c r="FV6" s="192"/>
      <c r="FW6" s="192"/>
      <c r="FX6" s="192"/>
      <c r="FY6" s="192"/>
      <c r="FZ6" s="192"/>
      <c r="GA6" s="192"/>
      <c r="GB6" s="192"/>
      <c r="GC6" s="192"/>
      <c r="GD6" s="192"/>
      <c r="GE6" s="192"/>
      <c r="GF6" s="192"/>
      <c r="GG6" s="192"/>
      <c r="GH6" s="192"/>
      <c r="GI6" s="192"/>
      <c r="GJ6" s="192"/>
      <c r="GK6" s="192"/>
      <c r="GL6" s="192"/>
      <c r="GM6" s="192"/>
      <c r="GN6" s="192"/>
      <c r="GO6" s="192"/>
      <c r="GP6" s="192"/>
      <c r="GQ6" s="192"/>
      <c r="GR6" s="192"/>
      <c r="GS6" s="192"/>
      <c r="GT6" s="192"/>
      <c r="GU6" s="192"/>
      <c r="GV6" s="192"/>
      <c r="GW6" s="192"/>
      <c r="GX6" s="192"/>
      <c r="GY6" s="192"/>
      <c r="GZ6" s="192"/>
      <c r="HA6" s="192"/>
      <c r="HB6" s="192"/>
      <c r="HC6" s="192"/>
      <c r="HD6" s="192"/>
      <c r="HE6" s="192"/>
      <c r="HF6" s="192"/>
      <c r="HG6" s="192"/>
      <c r="HH6" s="192"/>
      <c r="HI6" s="192"/>
      <c r="HJ6" s="192"/>
      <c r="HK6" s="192"/>
      <c r="HL6" s="192"/>
      <c r="HM6" s="192"/>
      <c r="HN6" s="192"/>
      <c r="HO6" s="192"/>
      <c r="HP6" s="192"/>
      <c r="HQ6" s="192"/>
      <c r="HR6" s="192"/>
      <c r="HS6" s="192"/>
      <c r="HT6" s="192"/>
      <c r="HU6" s="192"/>
      <c r="HV6" s="192"/>
      <c r="HW6" s="192"/>
      <c r="HX6" s="192"/>
      <c r="HY6" s="192"/>
      <c r="HZ6" s="192"/>
      <c r="IA6" s="192"/>
      <c r="IB6" s="192"/>
      <c r="IC6" s="192"/>
      <c r="ID6" s="192"/>
      <c r="IE6" s="192"/>
      <c r="IF6" s="192"/>
      <c r="IG6" s="192"/>
      <c r="IH6" s="192"/>
      <c r="II6" s="192"/>
      <c r="IJ6" s="192"/>
      <c r="IK6" s="192"/>
      <c r="IL6" s="192"/>
      <c r="IM6" s="192"/>
      <c r="IN6" s="192"/>
      <c r="IO6" s="192"/>
    </row>
    <row r="7" spans="2:249" ht="4.5" customHeight="1" x14ac:dyDescent="0.3">
      <c r="B7" s="191"/>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2"/>
      <c r="BK7" s="192"/>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192"/>
      <c r="CJ7" s="192"/>
      <c r="CK7" s="192"/>
      <c r="CL7" s="192"/>
      <c r="CM7" s="192"/>
      <c r="CN7" s="192"/>
      <c r="CO7" s="192"/>
      <c r="CP7" s="192"/>
      <c r="CQ7" s="192"/>
      <c r="CR7" s="192"/>
      <c r="CS7" s="192"/>
      <c r="CT7" s="192"/>
      <c r="CU7" s="192"/>
      <c r="CV7" s="192"/>
      <c r="CW7" s="192"/>
      <c r="CX7" s="192"/>
      <c r="CY7" s="192"/>
      <c r="CZ7" s="192"/>
      <c r="DA7" s="192"/>
      <c r="DB7" s="192"/>
      <c r="DC7" s="192"/>
      <c r="DD7" s="192"/>
      <c r="DE7" s="192"/>
      <c r="DF7" s="192"/>
      <c r="DG7" s="192"/>
      <c r="DH7" s="192"/>
      <c r="DI7" s="192"/>
      <c r="DJ7" s="192"/>
      <c r="DK7" s="192"/>
      <c r="DL7" s="192"/>
      <c r="DM7" s="192"/>
      <c r="DN7" s="192"/>
      <c r="DO7" s="192"/>
      <c r="DP7" s="192"/>
      <c r="DQ7" s="192"/>
      <c r="DR7" s="192"/>
      <c r="DS7" s="192"/>
      <c r="DT7" s="192"/>
      <c r="DU7" s="192"/>
      <c r="DV7" s="192"/>
      <c r="DW7" s="192"/>
      <c r="DX7" s="192"/>
      <c r="DY7" s="192"/>
      <c r="DZ7" s="192"/>
      <c r="EA7" s="192"/>
      <c r="EB7" s="192"/>
      <c r="EC7" s="192"/>
      <c r="ED7" s="192"/>
      <c r="EE7" s="192"/>
      <c r="EF7" s="192"/>
      <c r="EG7" s="192"/>
      <c r="EH7" s="192"/>
      <c r="EI7" s="192"/>
      <c r="EJ7" s="192"/>
      <c r="EK7" s="192"/>
      <c r="EL7" s="192"/>
      <c r="EM7" s="192"/>
      <c r="EN7" s="192"/>
      <c r="EO7" s="192"/>
      <c r="EP7" s="192"/>
      <c r="EQ7" s="192"/>
      <c r="ER7" s="192"/>
      <c r="ES7" s="192"/>
      <c r="ET7" s="192"/>
      <c r="EU7" s="192"/>
      <c r="EV7" s="192"/>
      <c r="EW7" s="192"/>
      <c r="EX7" s="192"/>
      <c r="EY7" s="192"/>
      <c r="EZ7" s="192"/>
      <c r="FA7" s="192"/>
      <c r="FB7" s="192"/>
      <c r="FC7" s="192"/>
      <c r="FD7" s="192"/>
      <c r="FE7" s="192"/>
      <c r="FF7" s="192"/>
      <c r="FG7" s="192"/>
      <c r="FH7" s="192"/>
      <c r="FI7" s="192"/>
      <c r="FJ7" s="192"/>
      <c r="FK7" s="192"/>
      <c r="FL7" s="192"/>
      <c r="FM7" s="192"/>
      <c r="FN7" s="192"/>
      <c r="FO7" s="192"/>
      <c r="FP7" s="192"/>
      <c r="FQ7" s="192"/>
      <c r="FR7" s="192"/>
      <c r="FS7" s="192"/>
      <c r="FT7" s="192"/>
      <c r="FU7" s="192"/>
      <c r="FV7" s="192"/>
      <c r="FW7" s="192"/>
      <c r="FX7" s="192"/>
      <c r="FY7" s="192"/>
      <c r="FZ7" s="192"/>
      <c r="GA7" s="192"/>
      <c r="GB7" s="192"/>
      <c r="GC7" s="192"/>
      <c r="GD7" s="192"/>
      <c r="GE7" s="192"/>
      <c r="GF7" s="192"/>
      <c r="GG7" s="192"/>
      <c r="GH7" s="192"/>
      <c r="GI7" s="192"/>
      <c r="GJ7" s="192"/>
      <c r="GK7" s="192"/>
      <c r="GL7" s="192"/>
      <c r="GM7" s="192"/>
      <c r="GN7" s="192"/>
      <c r="GO7" s="192"/>
      <c r="GP7" s="192"/>
      <c r="GQ7" s="192"/>
      <c r="GR7" s="192"/>
      <c r="GS7" s="192"/>
      <c r="GT7" s="192"/>
      <c r="GU7" s="192"/>
      <c r="GV7" s="192"/>
      <c r="GW7" s="192"/>
      <c r="GX7" s="192"/>
      <c r="GY7" s="192"/>
      <c r="GZ7" s="192"/>
      <c r="HA7" s="192"/>
      <c r="HB7" s="192"/>
      <c r="HC7" s="192"/>
      <c r="HD7" s="192"/>
      <c r="HE7" s="192"/>
      <c r="HF7" s="192"/>
      <c r="HG7" s="192"/>
      <c r="HH7" s="192"/>
      <c r="HI7" s="192"/>
      <c r="HJ7" s="192"/>
      <c r="HK7" s="192"/>
      <c r="HL7" s="192"/>
      <c r="HM7" s="192"/>
      <c r="HN7" s="192"/>
      <c r="HO7" s="192"/>
      <c r="HP7" s="192"/>
      <c r="HQ7" s="192"/>
      <c r="HR7" s="192"/>
      <c r="HS7" s="192"/>
      <c r="HT7" s="192"/>
      <c r="HU7" s="192"/>
      <c r="HV7" s="192"/>
      <c r="HW7" s="192"/>
      <c r="HX7" s="192"/>
      <c r="HY7" s="192"/>
      <c r="HZ7" s="192"/>
      <c r="IA7" s="192"/>
      <c r="IB7" s="192"/>
      <c r="IC7" s="192"/>
      <c r="ID7" s="192"/>
      <c r="IE7" s="192"/>
      <c r="IF7" s="192"/>
      <c r="IG7" s="192"/>
      <c r="IH7" s="192"/>
      <c r="II7" s="192"/>
      <c r="IJ7" s="192"/>
      <c r="IK7" s="192"/>
      <c r="IL7" s="192"/>
      <c r="IM7" s="192"/>
      <c r="IN7" s="192"/>
      <c r="IO7" s="192"/>
    </row>
    <row r="8" spans="2:249" ht="18.899999999999999" customHeight="1" x14ac:dyDescent="0.3">
      <c r="B8" s="193" t="s">
        <v>146</v>
      </c>
    </row>
    <row r="9" spans="2:249" ht="3.75" customHeight="1" x14ac:dyDescent="0.3">
      <c r="B9" s="192"/>
    </row>
    <row r="10" spans="2:249" ht="18.899999999999999" customHeight="1" x14ac:dyDescent="0.3">
      <c r="B10" s="193" t="s">
        <v>0</v>
      </c>
    </row>
    <row r="11" spans="2:249" ht="3.75" customHeight="1" x14ac:dyDescent="0.3"/>
    <row r="12" spans="2:249" ht="15.9" customHeight="1" x14ac:dyDescent="0.3">
      <c r="B12" s="194" t="str">
        <f>'1'!A2</f>
        <v>Quadro 1. Sinistralidade em Portugal, 2024 vs 2019</v>
      </c>
    </row>
    <row r="13" spans="2:249" ht="15.9" customHeight="1" x14ac:dyDescent="0.3">
      <c r="B13" s="194" t="str">
        <f>'2'!A2</f>
        <v>Quadro 2. Sinistralidade em Portugal, 2024 vs 2023</v>
      </c>
    </row>
    <row r="14" spans="2:249" ht="3.75" customHeight="1" x14ac:dyDescent="0.3">
      <c r="B14" s="195"/>
    </row>
    <row r="15" spans="2:249" ht="18.899999999999999" customHeight="1" x14ac:dyDescent="0.3">
      <c r="B15" s="193" t="s">
        <v>1</v>
      </c>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2"/>
      <c r="FP15" s="192"/>
      <c r="FQ15" s="192"/>
      <c r="FR15" s="192"/>
      <c r="FS15" s="192"/>
      <c r="FT15" s="192"/>
      <c r="FU15" s="192"/>
      <c r="FV15" s="192"/>
      <c r="FW15" s="192"/>
      <c r="FX15" s="192"/>
      <c r="FY15" s="192"/>
      <c r="FZ15" s="192"/>
      <c r="GA15" s="192"/>
      <c r="GB15" s="192"/>
      <c r="GC15" s="192"/>
      <c r="GD15" s="192"/>
      <c r="GE15" s="192"/>
      <c r="GF15" s="192"/>
      <c r="GG15" s="192"/>
      <c r="GH15" s="192"/>
      <c r="GI15" s="192"/>
      <c r="GJ15" s="192"/>
      <c r="GK15" s="192"/>
      <c r="GL15" s="192"/>
      <c r="GM15" s="192"/>
      <c r="GN15" s="192"/>
      <c r="GO15" s="192"/>
      <c r="GP15" s="192"/>
      <c r="GQ15" s="192"/>
      <c r="GR15" s="192"/>
      <c r="GS15" s="192"/>
      <c r="GT15" s="192"/>
      <c r="GU15" s="192"/>
      <c r="GV15" s="192"/>
      <c r="GW15" s="192"/>
      <c r="GX15" s="192"/>
      <c r="GY15" s="192"/>
      <c r="GZ15" s="192"/>
      <c r="HA15" s="192"/>
      <c r="HB15" s="192"/>
      <c r="HC15" s="192"/>
      <c r="HD15" s="192"/>
      <c r="HE15" s="192"/>
      <c r="HF15" s="192"/>
      <c r="HG15" s="192"/>
      <c r="HH15" s="192"/>
      <c r="HI15" s="192"/>
      <c r="HJ15" s="192"/>
      <c r="HK15" s="192"/>
      <c r="HL15" s="192"/>
      <c r="HM15" s="192"/>
      <c r="HN15" s="192"/>
      <c r="HO15" s="192"/>
      <c r="HP15" s="192"/>
      <c r="HQ15" s="192"/>
      <c r="HR15" s="192"/>
      <c r="HS15" s="192"/>
      <c r="HT15" s="192"/>
      <c r="HU15" s="192"/>
      <c r="HV15" s="192"/>
      <c r="HW15" s="192"/>
      <c r="HX15" s="192"/>
      <c r="HY15" s="192"/>
      <c r="HZ15" s="192"/>
      <c r="IA15" s="192"/>
      <c r="IB15" s="192"/>
      <c r="IC15" s="192"/>
      <c r="ID15" s="192"/>
      <c r="IE15" s="192"/>
      <c r="IF15" s="192"/>
      <c r="IG15" s="192"/>
      <c r="IH15" s="192"/>
      <c r="II15" s="192"/>
      <c r="IJ15" s="192"/>
      <c r="IK15" s="192"/>
      <c r="IL15" s="192"/>
      <c r="IM15" s="192"/>
      <c r="IN15" s="192"/>
      <c r="IO15" s="192"/>
    </row>
    <row r="16" spans="2:249" ht="3.75" customHeight="1" x14ac:dyDescent="0.3">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c r="AT16" s="192"/>
      <c r="AU16" s="192"/>
      <c r="AV16" s="192"/>
      <c r="AW16" s="192"/>
      <c r="AX16" s="192"/>
      <c r="AY16" s="192"/>
      <c r="AZ16" s="192"/>
      <c r="BA16" s="192"/>
      <c r="BB16" s="192"/>
      <c r="BC16" s="192"/>
      <c r="BD16" s="192"/>
      <c r="BE16" s="192"/>
      <c r="BF16" s="192"/>
      <c r="BG16" s="192"/>
      <c r="BH16" s="192"/>
      <c r="BI16" s="192"/>
      <c r="BJ16" s="192"/>
      <c r="BK16" s="192"/>
      <c r="BL16" s="192"/>
      <c r="BM16" s="192"/>
      <c r="BN16" s="192"/>
      <c r="BO16" s="192"/>
      <c r="BP16" s="192"/>
      <c r="BQ16" s="192"/>
      <c r="BR16" s="192"/>
      <c r="BS16" s="192"/>
      <c r="BT16" s="192"/>
      <c r="BU16" s="192"/>
      <c r="BV16" s="192"/>
      <c r="BW16" s="192"/>
      <c r="BX16" s="192"/>
      <c r="BY16" s="192"/>
      <c r="BZ16" s="192"/>
      <c r="CA16" s="192"/>
      <c r="CB16" s="192"/>
      <c r="CC16" s="192"/>
      <c r="CD16" s="192"/>
      <c r="CE16" s="192"/>
      <c r="CF16" s="192"/>
      <c r="CG16" s="192"/>
      <c r="CH16" s="192"/>
      <c r="CI16" s="192"/>
      <c r="CJ16" s="192"/>
      <c r="CK16" s="192"/>
      <c r="CL16" s="192"/>
      <c r="CM16" s="192"/>
      <c r="CN16" s="192"/>
      <c r="CO16" s="192"/>
      <c r="CP16" s="192"/>
      <c r="CQ16" s="192"/>
      <c r="CR16" s="192"/>
      <c r="CS16" s="192"/>
      <c r="CT16" s="192"/>
      <c r="CU16" s="192"/>
      <c r="CV16" s="192"/>
      <c r="CW16" s="192"/>
      <c r="CX16" s="192"/>
      <c r="CY16" s="192"/>
      <c r="CZ16" s="192"/>
      <c r="DA16" s="192"/>
      <c r="DB16" s="192"/>
      <c r="DC16" s="192"/>
      <c r="DD16" s="192"/>
      <c r="DE16" s="192"/>
      <c r="DF16" s="192"/>
      <c r="DG16" s="192"/>
      <c r="DH16" s="192"/>
      <c r="DI16" s="192"/>
      <c r="DJ16" s="192"/>
      <c r="DK16" s="192"/>
      <c r="DL16" s="192"/>
      <c r="DM16" s="192"/>
      <c r="DN16" s="192"/>
      <c r="DO16" s="192"/>
      <c r="DP16" s="192"/>
      <c r="DQ16" s="192"/>
      <c r="DR16" s="192"/>
      <c r="DS16" s="192"/>
      <c r="DT16" s="192"/>
      <c r="DU16" s="192"/>
      <c r="DV16" s="192"/>
      <c r="DW16" s="192"/>
      <c r="DX16" s="192"/>
      <c r="DY16" s="192"/>
      <c r="DZ16" s="192"/>
      <c r="EA16" s="192"/>
      <c r="EB16" s="192"/>
      <c r="EC16" s="192"/>
      <c r="ED16" s="192"/>
      <c r="EE16" s="192"/>
      <c r="EF16" s="192"/>
      <c r="EG16" s="192"/>
      <c r="EH16" s="192"/>
      <c r="EI16" s="192"/>
      <c r="EJ16" s="192"/>
      <c r="EK16" s="192"/>
      <c r="EL16" s="192"/>
      <c r="EM16" s="192"/>
      <c r="EN16" s="192"/>
      <c r="EO16" s="192"/>
      <c r="EP16" s="192"/>
      <c r="EQ16" s="192"/>
      <c r="ER16" s="192"/>
      <c r="ES16" s="192"/>
      <c r="ET16" s="192"/>
      <c r="EU16" s="192"/>
      <c r="EV16" s="192"/>
      <c r="EW16" s="192"/>
      <c r="EX16" s="192"/>
      <c r="EY16" s="192"/>
      <c r="EZ16" s="192"/>
      <c r="FA16" s="192"/>
      <c r="FB16" s="192"/>
      <c r="FC16" s="192"/>
      <c r="FD16" s="192"/>
      <c r="FE16" s="192"/>
      <c r="FF16" s="192"/>
      <c r="FG16" s="192"/>
      <c r="FH16" s="192"/>
      <c r="FI16" s="192"/>
      <c r="FJ16" s="192"/>
      <c r="FK16" s="192"/>
      <c r="FL16" s="192"/>
      <c r="FM16" s="192"/>
      <c r="FN16" s="192"/>
      <c r="FO16" s="192"/>
      <c r="FP16" s="192"/>
      <c r="FQ16" s="192"/>
      <c r="FR16" s="192"/>
      <c r="FS16" s="192"/>
      <c r="FT16" s="192"/>
      <c r="FU16" s="192"/>
      <c r="FV16" s="192"/>
      <c r="FW16" s="192"/>
      <c r="FX16" s="192"/>
      <c r="FY16" s="192"/>
      <c r="FZ16" s="192"/>
      <c r="GA16" s="192"/>
      <c r="GB16" s="192"/>
      <c r="GC16" s="192"/>
      <c r="GD16" s="192"/>
      <c r="GE16" s="192"/>
      <c r="GF16" s="192"/>
      <c r="GG16" s="192"/>
      <c r="GH16" s="192"/>
      <c r="GI16" s="192"/>
      <c r="GJ16" s="192"/>
      <c r="GK16" s="192"/>
      <c r="GL16" s="192"/>
      <c r="GM16" s="192"/>
      <c r="GN16" s="192"/>
      <c r="GO16" s="192"/>
      <c r="GP16" s="192"/>
      <c r="GQ16" s="192"/>
      <c r="GR16" s="192"/>
      <c r="GS16" s="192"/>
      <c r="GT16" s="192"/>
      <c r="GU16" s="192"/>
      <c r="GV16" s="192"/>
      <c r="GW16" s="192"/>
      <c r="GX16" s="192"/>
      <c r="GY16" s="192"/>
      <c r="GZ16" s="192"/>
      <c r="HA16" s="192"/>
      <c r="HB16" s="192"/>
      <c r="HC16" s="192"/>
      <c r="HD16" s="192"/>
      <c r="HE16" s="192"/>
      <c r="HF16" s="192"/>
      <c r="HG16" s="192"/>
      <c r="HH16" s="192"/>
      <c r="HI16" s="192"/>
      <c r="HJ16" s="192"/>
      <c r="HK16" s="192"/>
      <c r="HL16" s="192"/>
      <c r="HM16" s="192"/>
      <c r="HN16" s="192"/>
      <c r="HO16" s="192"/>
      <c r="HP16" s="192"/>
      <c r="HQ16" s="192"/>
      <c r="HR16" s="192"/>
      <c r="HS16" s="192"/>
      <c r="HT16" s="192"/>
      <c r="HU16" s="192"/>
      <c r="HV16" s="192"/>
      <c r="HW16" s="192"/>
      <c r="HX16" s="192"/>
      <c r="HY16" s="192"/>
      <c r="HZ16" s="192"/>
      <c r="IA16" s="192"/>
      <c r="IB16" s="192"/>
      <c r="IC16" s="192"/>
      <c r="ID16" s="192"/>
      <c r="IE16" s="192"/>
      <c r="IF16" s="192"/>
      <c r="IG16" s="192"/>
      <c r="IH16" s="192"/>
      <c r="II16" s="192"/>
      <c r="IJ16" s="192"/>
      <c r="IK16" s="192"/>
      <c r="IL16" s="192"/>
      <c r="IM16" s="192"/>
      <c r="IN16" s="192"/>
      <c r="IO16" s="192"/>
    </row>
    <row r="17" spans="2:2" ht="15.9" customHeight="1" x14ac:dyDescent="0.3">
      <c r="B17" s="194" t="str">
        <f>'3'!A2</f>
        <v>Quadro 3. Evolução da Sinistralidade no Continente</v>
      </c>
    </row>
    <row r="18" spans="2:2" ht="15.9" customHeight="1" x14ac:dyDescent="0.3">
      <c r="B18" s="194" t="str">
        <f>'4 e 5'!A2</f>
        <v>Quadro 4. Sinistralidade no Continente por mês</v>
      </c>
    </row>
    <row r="19" spans="2:2" ht="15.9" customHeight="1" x14ac:dyDescent="0.3">
      <c r="B19" s="194" t="str">
        <f>'4 e 5'!A13</f>
        <v>Quadro 5. Sinistralidade no Continente por mês, taxas de variação</v>
      </c>
    </row>
    <row r="20" spans="2:2" ht="15.9" customHeight="1" x14ac:dyDescent="0.3">
      <c r="B20" s="194" t="str">
        <f>'6'!A2</f>
        <v>Quadro 6. Sinistralidade no Continente por dia da semana</v>
      </c>
    </row>
    <row r="21" spans="2:2" ht="15.9" customHeight="1" x14ac:dyDescent="0.3">
      <c r="B21" s="194" t="str">
        <f>'7'!A2</f>
        <v>Quadro 7. Sinistralidade no Continente por período horário</v>
      </c>
    </row>
    <row r="22" spans="2:2" ht="15.9" customHeight="1" x14ac:dyDescent="0.3">
      <c r="B22" s="194" t="str">
        <f>'8'!A2</f>
        <v>Quadro 8. Sinistralidade no Continente por fatores atmosféricos</v>
      </c>
    </row>
    <row r="23" spans="2:2" ht="15.9" customHeight="1" x14ac:dyDescent="0.3">
      <c r="B23" s="194" t="str">
        <f>'9 e 10'!A2</f>
        <v>Quadro 9. Sinistralidade no Continente por natureza</v>
      </c>
    </row>
    <row r="24" spans="2:2" ht="15.9" customHeight="1" x14ac:dyDescent="0.3">
      <c r="B24" s="194" t="str">
        <f>'9 e 10'!A11</f>
        <v>Quadro 10. Sinistralidade no Continente por natureza, taxas de variação</v>
      </c>
    </row>
    <row r="25" spans="2:2" ht="15.9" customHeight="1" x14ac:dyDescent="0.3">
      <c r="B25" s="194" t="str">
        <f>'11 e 12'!A2</f>
        <v>Quadro 11. Sinistralidade no Continente por localização</v>
      </c>
    </row>
    <row r="26" spans="2:2" ht="15.9" customHeight="1" x14ac:dyDescent="0.3">
      <c r="B26" s="194" t="str">
        <f>'11 e 12'!A10</f>
        <v>Quadro 12. Sinistralidade no Continente por localização, taxas de variação</v>
      </c>
    </row>
    <row r="27" spans="2:2" ht="15.9" customHeight="1" x14ac:dyDescent="0.3">
      <c r="B27" s="194" t="str">
        <f>'13 e 14'!A2</f>
        <v>Quadro 13. Sinistralidade no Continente por tipo de via</v>
      </c>
    </row>
    <row r="28" spans="2:2" ht="15.9" customHeight="1" x14ac:dyDescent="0.3">
      <c r="B28" s="194" t="str">
        <f>'13 e 14'!A17</f>
        <v>Quadro 14. Sinistralidade no Continente por tipo de via, taxas de variação</v>
      </c>
    </row>
    <row r="29" spans="2:2" ht="15.9" customHeight="1" x14ac:dyDescent="0.3">
      <c r="B29" s="194" t="str">
        <f>'15'!A2</f>
        <v>Quadro 15. Sinistralidade no Continente por distrito</v>
      </c>
    </row>
    <row r="30" spans="2:2" ht="15.9" customHeight="1" x14ac:dyDescent="0.3">
      <c r="B30" s="194" t="str">
        <f>'16 e 17'!A2</f>
        <v>Quadro 16. Sinistralidade no Continente por categoria de utente</v>
      </c>
    </row>
    <row r="31" spans="2:2" ht="15.9" customHeight="1" x14ac:dyDescent="0.3">
      <c r="B31" s="194" t="str">
        <f>'16 e 17'!A11</f>
        <v>Quadro 17. Sinistralidade no Continente por categoria de utente, taxas de variação</v>
      </c>
    </row>
    <row r="32" spans="2:2" ht="15.9" customHeight="1" x14ac:dyDescent="0.3">
      <c r="B32" s="194" t="str">
        <f>'18'!A2</f>
        <v>Quadro 18. Sinistralidade no Continente por categoria de veículo</v>
      </c>
    </row>
    <row r="33" spans="2:249" ht="15.9" customHeight="1" x14ac:dyDescent="0.3">
      <c r="B33" s="194" t="str">
        <f>'19 e 20'!A2</f>
        <v>Quadro 19. Sinistralidade no Continente por categoria de veículo e peões</v>
      </c>
    </row>
    <row r="34" spans="2:249" ht="15" customHeight="1" x14ac:dyDescent="0.3">
      <c r="B34" s="194" t="str">
        <f>'19 e 20'!A17</f>
        <v>Quadro 20. Sinistralidade no Continente por categoria de veículo e peões, taxas de variação</v>
      </c>
    </row>
    <row r="35" spans="2:249" ht="15" customHeight="1" x14ac:dyDescent="0.3">
      <c r="B35" s="194" t="str">
        <f>'21'!A2</f>
        <v>Quadro 21. Vítimas mortais por entidade gestora de via (EGV), resumo janeiro a maio 2024</v>
      </c>
    </row>
    <row r="36" spans="2:249" ht="15" customHeight="1" x14ac:dyDescent="0.3">
      <c r="B36" s="195"/>
    </row>
    <row r="37" spans="2:249" ht="3.75" customHeight="1" x14ac:dyDescent="0.3">
      <c r="B37" s="195"/>
    </row>
    <row r="38" spans="2:249" ht="18.899999999999999" customHeight="1" x14ac:dyDescent="0.3">
      <c r="B38" s="193" t="s">
        <v>2</v>
      </c>
    </row>
    <row r="39" spans="2:249" ht="3.75" customHeight="1" x14ac:dyDescent="0.3">
      <c r="B39" s="192"/>
    </row>
    <row r="40" spans="2:249" ht="18.899999999999999" customHeight="1" x14ac:dyDescent="0.3">
      <c r="B40" s="193" t="s">
        <v>3</v>
      </c>
    </row>
    <row r="41" spans="2:249" ht="3.75" customHeight="1" x14ac:dyDescent="0.3">
      <c r="B41" s="195"/>
    </row>
    <row r="42" spans="2:249" ht="15.9" customHeight="1" x14ac:dyDescent="0.3">
      <c r="B42" s="194" t="str">
        <f>'22'!A2</f>
        <v>Quadro 22. Condutores e veículos fiscalizados</v>
      </c>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8"/>
      <c r="BG42" s="188"/>
      <c r="BH42" s="188"/>
      <c r="BI42" s="188"/>
      <c r="BJ42" s="188"/>
      <c r="BK42" s="188"/>
      <c r="BL42" s="188"/>
      <c r="BM42" s="188"/>
      <c r="BN42" s="188"/>
      <c r="BO42" s="188"/>
      <c r="BP42" s="188"/>
      <c r="BQ42" s="188"/>
      <c r="BR42" s="188"/>
      <c r="BS42" s="188"/>
      <c r="BT42" s="188"/>
      <c r="BU42" s="188"/>
      <c r="BV42" s="188"/>
      <c r="BW42" s="188"/>
      <c r="BX42" s="188"/>
      <c r="BY42" s="188"/>
      <c r="BZ42" s="188"/>
      <c r="CA42" s="188"/>
      <c r="CB42" s="188"/>
      <c r="CC42" s="188"/>
      <c r="CD42" s="188"/>
      <c r="CE42" s="188"/>
      <c r="CF42" s="188"/>
      <c r="CG42" s="188"/>
      <c r="CH42" s="188"/>
      <c r="CI42" s="188"/>
      <c r="CJ42" s="188"/>
      <c r="CK42" s="188"/>
      <c r="CL42" s="188"/>
      <c r="CM42" s="188"/>
      <c r="CN42" s="188"/>
      <c r="CO42" s="188"/>
      <c r="CP42" s="188"/>
      <c r="CQ42" s="188"/>
      <c r="CR42" s="188"/>
      <c r="CS42" s="188"/>
      <c r="CT42" s="188"/>
      <c r="CU42" s="188"/>
      <c r="CV42" s="188"/>
      <c r="CW42" s="188"/>
      <c r="CX42" s="188"/>
      <c r="CY42" s="188"/>
      <c r="CZ42" s="188"/>
      <c r="DA42" s="188"/>
      <c r="DB42" s="188"/>
      <c r="DC42" s="188"/>
      <c r="DD42" s="188"/>
      <c r="DE42" s="188"/>
      <c r="DF42" s="188"/>
      <c r="DG42" s="188"/>
      <c r="DH42" s="188"/>
      <c r="DI42" s="188"/>
      <c r="DJ42" s="188"/>
      <c r="DK42" s="188"/>
      <c r="DL42" s="188"/>
      <c r="DM42" s="188"/>
      <c r="DN42" s="188"/>
      <c r="DO42" s="188"/>
      <c r="DP42" s="188"/>
      <c r="DQ42" s="188"/>
      <c r="DR42" s="188"/>
      <c r="DS42" s="188"/>
      <c r="DT42" s="188"/>
      <c r="DU42" s="188"/>
      <c r="DV42" s="188"/>
      <c r="DW42" s="188"/>
      <c r="DX42" s="188"/>
      <c r="DY42" s="188"/>
      <c r="DZ42" s="188"/>
      <c r="EA42" s="188"/>
      <c r="EB42" s="188"/>
      <c r="EC42" s="188"/>
      <c r="ED42" s="188"/>
      <c r="EE42" s="188"/>
      <c r="EF42" s="188"/>
      <c r="EG42" s="188"/>
      <c r="EH42" s="188"/>
      <c r="EI42" s="188"/>
      <c r="EJ42" s="188"/>
      <c r="EK42" s="188"/>
      <c r="EL42" s="188"/>
      <c r="EM42" s="188"/>
      <c r="EN42" s="188"/>
      <c r="EO42" s="188"/>
      <c r="EP42" s="188"/>
      <c r="EQ42" s="188"/>
      <c r="ER42" s="188"/>
      <c r="ES42" s="188"/>
      <c r="ET42" s="188"/>
      <c r="EU42" s="188"/>
      <c r="EV42" s="188"/>
      <c r="EW42" s="188"/>
      <c r="EX42" s="188"/>
      <c r="EY42" s="188"/>
      <c r="EZ42" s="188"/>
      <c r="FA42" s="188"/>
      <c r="FB42" s="188"/>
      <c r="FC42" s="188"/>
      <c r="FD42" s="188"/>
      <c r="FE42" s="188"/>
      <c r="FF42" s="188"/>
      <c r="FG42" s="188"/>
      <c r="FH42" s="188"/>
      <c r="FI42" s="188"/>
      <c r="FJ42" s="188"/>
      <c r="FK42" s="188"/>
      <c r="FL42" s="188"/>
      <c r="FM42" s="188"/>
      <c r="FN42" s="188"/>
      <c r="FO42" s="188"/>
      <c r="FP42" s="188"/>
      <c r="FQ42" s="188"/>
      <c r="FR42" s="188"/>
      <c r="FS42" s="188"/>
      <c r="FT42" s="188"/>
      <c r="FU42" s="188"/>
      <c r="FV42" s="188"/>
      <c r="FW42" s="188"/>
      <c r="FX42" s="188"/>
      <c r="FY42" s="188"/>
      <c r="FZ42" s="188"/>
      <c r="GA42" s="188"/>
      <c r="GB42" s="188"/>
      <c r="GC42" s="188"/>
      <c r="GD42" s="188"/>
      <c r="GE42" s="188"/>
      <c r="GF42" s="188"/>
      <c r="GG42" s="188"/>
      <c r="GH42" s="188"/>
      <c r="GI42" s="188"/>
      <c r="GJ42" s="188"/>
      <c r="GK42" s="188"/>
      <c r="GL42" s="188"/>
      <c r="GM42" s="188"/>
      <c r="GN42" s="188"/>
      <c r="GO42" s="188"/>
      <c r="GP42" s="188"/>
      <c r="GQ42" s="188"/>
      <c r="GR42" s="188"/>
      <c r="GS42" s="188"/>
      <c r="GT42" s="188"/>
      <c r="GU42" s="188"/>
      <c r="GV42" s="188"/>
      <c r="GW42" s="188"/>
      <c r="GX42" s="188"/>
      <c r="GY42" s="188"/>
      <c r="GZ42" s="188"/>
      <c r="HA42" s="188"/>
      <c r="HB42" s="188"/>
      <c r="HC42" s="188"/>
      <c r="HD42" s="188"/>
      <c r="HE42" s="188"/>
      <c r="HF42" s="188"/>
      <c r="HG42" s="188"/>
      <c r="HH42" s="188"/>
      <c r="HI42" s="188"/>
      <c r="HJ42" s="188"/>
      <c r="HK42" s="188"/>
      <c r="HL42" s="188"/>
      <c r="HM42" s="188"/>
      <c r="HN42" s="188"/>
      <c r="HO42" s="188"/>
      <c r="HP42" s="188"/>
      <c r="HQ42" s="188"/>
      <c r="HR42" s="188"/>
      <c r="HS42" s="188"/>
      <c r="HT42" s="188"/>
      <c r="HU42" s="188"/>
      <c r="HV42" s="188"/>
      <c r="HW42" s="188"/>
      <c r="HX42" s="188"/>
      <c r="HY42" s="188"/>
      <c r="HZ42" s="188"/>
      <c r="IA42" s="188"/>
      <c r="IB42" s="188"/>
      <c r="IC42" s="188"/>
      <c r="ID42" s="188"/>
      <c r="IE42" s="188"/>
      <c r="IF42" s="188"/>
      <c r="IG42" s="188"/>
      <c r="IH42" s="188"/>
      <c r="II42" s="188"/>
      <c r="IJ42" s="188"/>
      <c r="IK42" s="188"/>
      <c r="IL42" s="188"/>
      <c r="IM42" s="188"/>
      <c r="IN42" s="188"/>
      <c r="IO42" s="188"/>
    </row>
    <row r="43" spans="2:249" ht="15.9" customHeight="1" x14ac:dyDescent="0.3">
      <c r="B43" s="194" t="str">
        <f>'23'!A2</f>
        <v>Quadro 23. Infrações</v>
      </c>
      <c r="C43" s="188"/>
      <c r="D43" s="188"/>
      <c r="E43" s="188"/>
      <c r="F43" s="188"/>
      <c r="G43" s="188"/>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c r="AW43" s="188"/>
      <c r="AX43" s="188"/>
      <c r="AY43" s="188"/>
      <c r="AZ43" s="188"/>
      <c r="BA43" s="188"/>
      <c r="BB43" s="188"/>
      <c r="BC43" s="188"/>
      <c r="BD43" s="188"/>
      <c r="BE43" s="188"/>
      <c r="BF43" s="188"/>
      <c r="BG43" s="188"/>
      <c r="BH43" s="188"/>
      <c r="BI43" s="188"/>
      <c r="BJ43" s="188"/>
      <c r="BK43" s="188"/>
      <c r="BL43" s="188"/>
      <c r="BM43" s="188"/>
      <c r="BN43" s="188"/>
      <c r="BO43" s="188"/>
      <c r="BP43" s="188"/>
      <c r="BQ43" s="188"/>
      <c r="BR43" s="188"/>
      <c r="BS43" s="188"/>
      <c r="BT43" s="188"/>
      <c r="BU43" s="188"/>
      <c r="BV43" s="188"/>
      <c r="BW43" s="188"/>
      <c r="BX43" s="188"/>
      <c r="BY43" s="188"/>
      <c r="BZ43" s="188"/>
      <c r="CA43" s="188"/>
      <c r="CB43" s="188"/>
      <c r="CC43" s="188"/>
      <c r="CD43" s="188"/>
      <c r="CE43" s="188"/>
      <c r="CF43" s="188"/>
      <c r="CG43" s="188"/>
      <c r="CH43" s="188"/>
      <c r="CI43" s="188"/>
      <c r="CJ43" s="188"/>
      <c r="CK43" s="188"/>
      <c r="CL43" s="188"/>
      <c r="CM43" s="188"/>
      <c r="CN43" s="188"/>
      <c r="CO43" s="188"/>
      <c r="CP43" s="188"/>
      <c r="CQ43" s="188"/>
      <c r="CR43" s="188"/>
      <c r="CS43" s="188"/>
      <c r="CT43" s="188"/>
      <c r="CU43" s="188"/>
      <c r="CV43" s="188"/>
      <c r="CW43" s="188"/>
      <c r="CX43" s="188"/>
      <c r="CY43" s="188"/>
      <c r="CZ43" s="188"/>
      <c r="DA43" s="188"/>
      <c r="DB43" s="188"/>
      <c r="DC43" s="188"/>
      <c r="DD43" s="188"/>
      <c r="DE43" s="188"/>
      <c r="DF43" s="188"/>
      <c r="DG43" s="188"/>
      <c r="DH43" s="188"/>
      <c r="DI43" s="188"/>
      <c r="DJ43" s="188"/>
      <c r="DK43" s="188"/>
      <c r="DL43" s="188"/>
      <c r="DM43" s="188"/>
      <c r="DN43" s="188"/>
      <c r="DO43" s="188"/>
      <c r="DP43" s="188"/>
      <c r="DQ43" s="188"/>
      <c r="DR43" s="188"/>
      <c r="DS43" s="188"/>
      <c r="DT43" s="188"/>
      <c r="DU43" s="188"/>
      <c r="DV43" s="188"/>
      <c r="DW43" s="188"/>
      <c r="DX43" s="188"/>
      <c r="DY43" s="188"/>
      <c r="DZ43" s="188"/>
      <c r="EA43" s="188"/>
      <c r="EB43" s="188"/>
      <c r="EC43" s="188"/>
      <c r="ED43" s="188"/>
      <c r="EE43" s="188"/>
      <c r="EF43" s="188"/>
      <c r="EG43" s="188"/>
      <c r="EH43" s="188"/>
      <c r="EI43" s="188"/>
      <c r="EJ43" s="188"/>
      <c r="EK43" s="188"/>
      <c r="EL43" s="188"/>
      <c r="EM43" s="188"/>
      <c r="EN43" s="188"/>
      <c r="EO43" s="188"/>
      <c r="EP43" s="188"/>
      <c r="EQ43" s="188"/>
      <c r="ER43" s="188"/>
      <c r="ES43" s="188"/>
      <c r="ET43" s="188"/>
      <c r="EU43" s="188"/>
      <c r="EV43" s="188"/>
      <c r="EW43" s="188"/>
      <c r="EX43" s="188"/>
      <c r="EY43" s="188"/>
      <c r="EZ43" s="188"/>
      <c r="FA43" s="188"/>
      <c r="FB43" s="188"/>
      <c r="FC43" s="188"/>
      <c r="FD43" s="188"/>
      <c r="FE43" s="188"/>
      <c r="FF43" s="188"/>
      <c r="FG43" s="188"/>
      <c r="FH43" s="188"/>
      <c r="FI43" s="188"/>
      <c r="FJ43" s="188"/>
      <c r="FK43" s="188"/>
      <c r="FL43" s="188"/>
      <c r="FM43" s="188"/>
      <c r="FN43" s="188"/>
      <c r="FO43" s="188"/>
      <c r="FP43" s="188"/>
      <c r="FQ43" s="188"/>
      <c r="FR43" s="188"/>
      <c r="FS43" s="188"/>
      <c r="FT43" s="188"/>
      <c r="FU43" s="188"/>
      <c r="FV43" s="188"/>
      <c r="FW43" s="188"/>
      <c r="FX43" s="188"/>
      <c r="FY43" s="188"/>
      <c r="FZ43" s="188"/>
      <c r="GA43" s="188"/>
      <c r="GB43" s="188"/>
      <c r="GC43" s="188"/>
      <c r="GD43" s="188"/>
      <c r="GE43" s="188"/>
      <c r="GF43" s="188"/>
      <c r="GG43" s="188"/>
      <c r="GH43" s="188"/>
      <c r="GI43" s="188"/>
      <c r="GJ43" s="188"/>
      <c r="GK43" s="188"/>
      <c r="GL43" s="188"/>
      <c r="GM43" s="188"/>
      <c r="GN43" s="188"/>
      <c r="GO43" s="188"/>
      <c r="GP43" s="188"/>
      <c r="GQ43" s="188"/>
      <c r="GR43" s="188"/>
      <c r="GS43" s="188"/>
      <c r="GT43" s="188"/>
      <c r="GU43" s="188"/>
      <c r="GV43" s="188"/>
      <c r="GW43" s="188"/>
      <c r="GX43" s="188"/>
      <c r="GY43" s="188"/>
      <c r="GZ43" s="188"/>
      <c r="HA43" s="188"/>
      <c r="HB43" s="188"/>
      <c r="HC43" s="188"/>
      <c r="HD43" s="188"/>
      <c r="HE43" s="188"/>
      <c r="HF43" s="188"/>
      <c r="HG43" s="188"/>
      <c r="HH43" s="188"/>
      <c r="HI43" s="188"/>
      <c r="HJ43" s="188"/>
      <c r="HK43" s="188"/>
      <c r="HL43" s="188"/>
      <c r="HM43" s="188"/>
      <c r="HN43" s="188"/>
      <c r="HO43" s="188"/>
      <c r="HP43" s="188"/>
      <c r="HQ43" s="188"/>
      <c r="HR43" s="188"/>
      <c r="HS43" s="188"/>
      <c r="HT43" s="188"/>
      <c r="HU43" s="188"/>
      <c r="HV43" s="188"/>
      <c r="HW43" s="188"/>
      <c r="HX43" s="188"/>
      <c r="HY43" s="188"/>
      <c r="HZ43" s="188"/>
      <c r="IA43" s="188"/>
      <c r="IB43" s="188"/>
      <c r="IC43" s="188"/>
      <c r="ID43" s="188"/>
      <c r="IE43" s="188"/>
      <c r="IF43" s="188"/>
      <c r="IG43" s="188"/>
      <c r="IH43" s="188"/>
      <c r="II43" s="188"/>
      <c r="IJ43" s="188"/>
      <c r="IK43" s="188"/>
      <c r="IL43" s="188"/>
      <c r="IM43" s="188"/>
      <c r="IN43" s="188"/>
      <c r="IO43" s="188"/>
    </row>
    <row r="44" spans="2:249" ht="15.9" customHeight="1" x14ac:dyDescent="0.3">
      <c r="B44" s="194" t="str">
        <f>'24'!A2</f>
        <v>Quadro 24. Tipologia de infrações</v>
      </c>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188"/>
      <c r="AX44" s="188"/>
      <c r="AY44" s="188"/>
      <c r="AZ44" s="188"/>
      <c r="BA44" s="188"/>
      <c r="BB44" s="188"/>
      <c r="BC44" s="188"/>
      <c r="BD44" s="188"/>
      <c r="BE44" s="188"/>
      <c r="BF44" s="188"/>
      <c r="BG44" s="188"/>
      <c r="BH44" s="188"/>
      <c r="BI44" s="188"/>
      <c r="BJ44" s="188"/>
      <c r="BK44" s="188"/>
      <c r="BL44" s="188"/>
      <c r="BM44" s="188"/>
      <c r="BN44" s="188"/>
      <c r="BO44" s="188"/>
      <c r="BP44" s="188"/>
      <c r="BQ44" s="188"/>
      <c r="BR44" s="188"/>
      <c r="BS44" s="188"/>
      <c r="BT44" s="188"/>
      <c r="BU44" s="188"/>
      <c r="BV44" s="188"/>
      <c r="BW44" s="188"/>
      <c r="BX44" s="188"/>
      <c r="BY44" s="188"/>
      <c r="BZ44" s="188"/>
      <c r="CA44" s="188"/>
      <c r="CB44" s="188"/>
      <c r="CC44" s="188"/>
      <c r="CD44" s="188"/>
      <c r="CE44" s="188"/>
      <c r="CF44" s="188"/>
      <c r="CG44" s="188"/>
      <c r="CH44" s="188"/>
      <c r="CI44" s="188"/>
      <c r="CJ44" s="188"/>
      <c r="CK44" s="188"/>
      <c r="CL44" s="188"/>
      <c r="CM44" s="188"/>
      <c r="CN44" s="188"/>
      <c r="CO44" s="188"/>
      <c r="CP44" s="188"/>
      <c r="CQ44" s="188"/>
      <c r="CR44" s="188"/>
      <c r="CS44" s="188"/>
      <c r="CT44" s="188"/>
      <c r="CU44" s="188"/>
      <c r="CV44" s="188"/>
      <c r="CW44" s="188"/>
      <c r="CX44" s="188"/>
      <c r="CY44" s="188"/>
      <c r="CZ44" s="188"/>
      <c r="DA44" s="188"/>
      <c r="DB44" s="188"/>
      <c r="DC44" s="188"/>
      <c r="DD44" s="188"/>
      <c r="DE44" s="188"/>
      <c r="DF44" s="188"/>
      <c r="DG44" s="188"/>
      <c r="DH44" s="188"/>
      <c r="DI44" s="188"/>
      <c r="DJ44" s="188"/>
      <c r="DK44" s="188"/>
      <c r="DL44" s="188"/>
      <c r="DM44" s="188"/>
      <c r="DN44" s="188"/>
      <c r="DO44" s="188"/>
      <c r="DP44" s="188"/>
      <c r="DQ44" s="188"/>
      <c r="DR44" s="188"/>
      <c r="DS44" s="188"/>
      <c r="DT44" s="188"/>
      <c r="DU44" s="188"/>
      <c r="DV44" s="188"/>
      <c r="DW44" s="188"/>
      <c r="DX44" s="188"/>
      <c r="DY44" s="188"/>
      <c r="DZ44" s="188"/>
      <c r="EA44" s="188"/>
      <c r="EB44" s="188"/>
      <c r="EC44" s="188"/>
      <c r="ED44" s="188"/>
      <c r="EE44" s="188"/>
      <c r="EF44" s="188"/>
      <c r="EG44" s="188"/>
      <c r="EH44" s="188"/>
      <c r="EI44" s="188"/>
      <c r="EJ44" s="188"/>
      <c r="EK44" s="188"/>
      <c r="EL44" s="188"/>
      <c r="EM44" s="188"/>
      <c r="EN44" s="188"/>
      <c r="EO44" s="188"/>
      <c r="EP44" s="188"/>
      <c r="EQ44" s="188"/>
      <c r="ER44" s="188"/>
      <c r="ES44" s="188"/>
      <c r="ET44" s="188"/>
      <c r="EU44" s="188"/>
      <c r="EV44" s="188"/>
      <c r="EW44" s="188"/>
      <c r="EX44" s="188"/>
      <c r="EY44" s="188"/>
      <c r="EZ44" s="188"/>
      <c r="FA44" s="188"/>
      <c r="FB44" s="188"/>
      <c r="FC44" s="188"/>
      <c r="FD44" s="188"/>
      <c r="FE44" s="188"/>
      <c r="FF44" s="188"/>
      <c r="FG44" s="188"/>
      <c r="FH44" s="188"/>
      <c r="FI44" s="188"/>
      <c r="FJ44" s="188"/>
      <c r="FK44" s="188"/>
      <c r="FL44" s="188"/>
      <c r="FM44" s="188"/>
      <c r="FN44" s="188"/>
      <c r="FO44" s="188"/>
      <c r="FP44" s="188"/>
      <c r="FQ44" s="188"/>
      <c r="FR44" s="188"/>
      <c r="FS44" s="188"/>
      <c r="FT44" s="188"/>
      <c r="FU44" s="188"/>
      <c r="FV44" s="188"/>
      <c r="FW44" s="188"/>
      <c r="FX44" s="188"/>
      <c r="FY44" s="188"/>
      <c r="FZ44" s="188"/>
      <c r="GA44" s="188"/>
      <c r="GB44" s="188"/>
      <c r="GC44" s="188"/>
      <c r="GD44" s="188"/>
      <c r="GE44" s="188"/>
      <c r="GF44" s="188"/>
      <c r="GG44" s="188"/>
      <c r="GH44" s="188"/>
      <c r="GI44" s="188"/>
      <c r="GJ44" s="188"/>
      <c r="GK44" s="188"/>
      <c r="GL44" s="188"/>
      <c r="GM44" s="188"/>
      <c r="GN44" s="188"/>
      <c r="GO44" s="188"/>
      <c r="GP44" s="188"/>
      <c r="GQ44" s="188"/>
      <c r="GR44" s="188"/>
      <c r="GS44" s="188"/>
      <c r="GT44" s="188"/>
      <c r="GU44" s="188"/>
      <c r="GV44" s="188"/>
      <c r="GW44" s="188"/>
      <c r="GX44" s="188"/>
      <c r="GY44" s="188"/>
      <c r="GZ44" s="188"/>
      <c r="HA44" s="188"/>
      <c r="HB44" s="188"/>
      <c r="HC44" s="188"/>
      <c r="HD44" s="188"/>
      <c r="HE44" s="188"/>
      <c r="HF44" s="188"/>
      <c r="HG44" s="188"/>
      <c r="HH44" s="188"/>
      <c r="HI44" s="188"/>
      <c r="HJ44" s="188"/>
      <c r="HK44" s="188"/>
      <c r="HL44" s="188"/>
      <c r="HM44" s="188"/>
      <c r="HN44" s="188"/>
      <c r="HO44" s="188"/>
      <c r="HP44" s="188"/>
      <c r="HQ44" s="188"/>
      <c r="HR44" s="188"/>
      <c r="HS44" s="188"/>
      <c r="HT44" s="188"/>
      <c r="HU44" s="188"/>
      <c r="HV44" s="188"/>
      <c r="HW44" s="188"/>
      <c r="HX44" s="188"/>
      <c r="HY44" s="188"/>
      <c r="HZ44" s="188"/>
      <c r="IA44" s="188"/>
      <c r="IB44" s="188"/>
      <c r="IC44" s="188"/>
      <c r="ID44" s="188"/>
      <c r="IE44" s="188"/>
      <c r="IF44" s="188"/>
      <c r="IG44" s="188"/>
      <c r="IH44" s="188"/>
      <c r="II44" s="188"/>
      <c r="IJ44" s="188"/>
      <c r="IK44" s="188"/>
      <c r="IL44" s="188"/>
      <c r="IM44" s="188"/>
      <c r="IN44" s="188"/>
      <c r="IO44" s="188"/>
    </row>
    <row r="45" spans="2:249" ht="15.9" customHeight="1" x14ac:dyDescent="0.3">
      <c r="B45" s="194" t="str">
        <f>'25'!A2</f>
        <v>Quadro 25. Infrações por excesso de velocidade</v>
      </c>
      <c r="C45" s="188"/>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88"/>
      <c r="AZ45" s="188"/>
      <c r="BA45" s="188"/>
      <c r="BB45" s="188"/>
      <c r="BC45" s="188"/>
      <c r="BD45" s="188"/>
      <c r="BE45" s="188"/>
      <c r="BF45" s="188"/>
      <c r="BG45" s="188"/>
      <c r="BH45" s="188"/>
      <c r="BI45" s="188"/>
      <c r="BJ45" s="188"/>
      <c r="BK45" s="188"/>
      <c r="BL45" s="188"/>
      <c r="BM45" s="188"/>
      <c r="BN45" s="188"/>
      <c r="BO45" s="188"/>
      <c r="BP45" s="188"/>
      <c r="BQ45" s="188"/>
      <c r="BR45" s="188"/>
      <c r="BS45" s="188"/>
      <c r="BT45" s="188"/>
      <c r="BU45" s="188"/>
      <c r="BV45" s="188"/>
      <c r="BW45" s="188"/>
      <c r="BX45" s="188"/>
      <c r="BY45" s="188"/>
      <c r="BZ45" s="188"/>
      <c r="CA45" s="188"/>
      <c r="CB45" s="188"/>
      <c r="CC45" s="188"/>
      <c r="CD45" s="188"/>
      <c r="CE45" s="188"/>
      <c r="CF45" s="188"/>
      <c r="CG45" s="188"/>
      <c r="CH45" s="188"/>
      <c r="CI45" s="188"/>
      <c r="CJ45" s="188"/>
      <c r="CK45" s="188"/>
      <c r="CL45" s="188"/>
      <c r="CM45" s="188"/>
      <c r="CN45" s="188"/>
      <c r="CO45" s="188"/>
      <c r="CP45" s="188"/>
      <c r="CQ45" s="188"/>
      <c r="CR45" s="188"/>
      <c r="CS45" s="188"/>
      <c r="CT45" s="188"/>
      <c r="CU45" s="188"/>
      <c r="CV45" s="188"/>
      <c r="CW45" s="188"/>
      <c r="CX45" s="188"/>
      <c r="CY45" s="188"/>
      <c r="CZ45" s="188"/>
      <c r="DA45" s="188"/>
      <c r="DB45" s="188"/>
      <c r="DC45" s="188"/>
      <c r="DD45" s="188"/>
      <c r="DE45" s="188"/>
      <c r="DF45" s="188"/>
      <c r="DG45" s="188"/>
      <c r="DH45" s="188"/>
      <c r="DI45" s="188"/>
      <c r="DJ45" s="188"/>
      <c r="DK45" s="188"/>
      <c r="DL45" s="188"/>
      <c r="DM45" s="188"/>
      <c r="DN45" s="188"/>
      <c r="DO45" s="188"/>
      <c r="DP45" s="188"/>
      <c r="DQ45" s="188"/>
      <c r="DR45" s="188"/>
      <c r="DS45" s="188"/>
      <c r="DT45" s="188"/>
      <c r="DU45" s="188"/>
      <c r="DV45" s="188"/>
      <c r="DW45" s="188"/>
      <c r="DX45" s="188"/>
      <c r="DY45" s="188"/>
      <c r="DZ45" s="188"/>
      <c r="EA45" s="188"/>
      <c r="EB45" s="188"/>
      <c r="EC45" s="188"/>
      <c r="ED45" s="188"/>
      <c r="EE45" s="188"/>
      <c r="EF45" s="188"/>
      <c r="EG45" s="188"/>
      <c r="EH45" s="188"/>
      <c r="EI45" s="188"/>
      <c r="EJ45" s="188"/>
      <c r="EK45" s="188"/>
      <c r="EL45" s="188"/>
      <c r="EM45" s="188"/>
      <c r="EN45" s="188"/>
      <c r="EO45" s="188"/>
      <c r="EP45" s="188"/>
      <c r="EQ45" s="188"/>
      <c r="ER45" s="188"/>
      <c r="ES45" s="188"/>
      <c r="ET45" s="188"/>
      <c r="EU45" s="188"/>
      <c r="EV45" s="188"/>
      <c r="EW45" s="188"/>
      <c r="EX45" s="188"/>
      <c r="EY45" s="188"/>
      <c r="EZ45" s="188"/>
      <c r="FA45" s="188"/>
      <c r="FB45" s="188"/>
      <c r="FC45" s="188"/>
      <c r="FD45" s="188"/>
      <c r="FE45" s="188"/>
      <c r="FF45" s="188"/>
      <c r="FG45" s="188"/>
      <c r="FH45" s="188"/>
      <c r="FI45" s="188"/>
      <c r="FJ45" s="188"/>
      <c r="FK45" s="188"/>
      <c r="FL45" s="188"/>
      <c r="FM45" s="188"/>
      <c r="FN45" s="188"/>
      <c r="FO45" s="188"/>
      <c r="FP45" s="188"/>
      <c r="FQ45" s="188"/>
      <c r="FR45" s="188"/>
      <c r="FS45" s="188"/>
      <c r="FT45" s="188"/>
      <c r="FU45" s="188"/>
      <c r="FV45" s="188"/>
      <c r="FW45" s="188"/>
      <c r="FX45" s="188"/>
      <c r="FY45" s="188"/>
      <c r="FZ45" s="188"/>
      <c r="GA45" s="188"/>
      <c r="GB45" s="188"/>
      <c r="GC45" s="188"/>
      <c r="GD45" s="188"/>
      <c r="GE45" s="188"/>
      <c r="GF45" s="188"/>
      <c r="GG45" s="188"/>
      <c r="GH45" s="188"/>
      <c r="GI45" s="188"/>
      <c r="GJ45" s="188"/>
      <c r="GK45" s="188"/>
      <c r="GL45" s="188"/>
      <c r="GM45" s="188"/>
      <c r="GN45" s="188"/>
      <c r="GO45" s="188"/>
      <c r="GP45" s="188"/>
      <c r="GQ45" s="188"/>
      <c r="GR45" s="188"/>
      <c r="GS45" s="188"/>
      <c r="GT45" s="188"/>
      <c r="GU45" s="188"/>
      <c r="GV45" s="188"/>
      <c r="GW45" s="188"/>
      <c r="GX45" s="188"/>
      <c r="GY45" s="188"/>
      <c r="GZ45" s="188"/>
      <c r="HA45" s="188"/>
      <c r="HB45" s="188"/>
      <c r="HC45" s="188"/>
      <c r="HD45" s="188"/>
      <c r="HE45" s="188"/>
      <c r="HF45" s="188"/>
      <c r="HG45" s="188"/>
      <c r="HH45" s="188"/>
      <c r="HI45" s="188"/>
      <c r="HJ45" s="188"/>
      <c r="HK45" s="188"/>
      <c r="HL45" s="188"/>
      <c r="HM45" s="188"/>
      <c r="HN45" s="188"/>
      <c r="HO45" s="188"/>
      <c r="HP45" s="188"/>
      <c r="HQ45" s="188"/>
      <c r="HR45" s="188"/>
      <c r="HS45" s="188"/>
      <c r="HT45" s="188"/>
      <c r="HU45" s="188"/>
      <c r="HV45" s="188"/>
      <c r="HW45" s="188"/>
      <c r="HX45" s="188"/>
      <c r="HY45" s="188"/>
      <c r="HZ45" s="188"/>
      <c r="IA45" s="188"/>
      <c r="IB45" s="188"/>
      <c r="IC45" s="188"/>
      <c r="ID45" s="188"/>
      <c r="IE45" s="188"/>
      <c r="IF45" s="188"/>
      <c r="IG45" s="188"/>
      <c r="IH45" s="188"/>
      <c r="II45" s="188"/>
      <c r="IJ45" s="188"/>
      <c r="IK45" s="188"/>
      <c r="IL45" s="188"/>
      <c r="IM45" s="188"/>
      <c r="IN45" s="188"/>
      <c r="IO45" s="188"/>
    </row>
    <row r="46" spans="2:249" ht="15.9" customHeight="1" x14ac:dyDescent="0.3">
      <c r="B46" s="194" t="str">
        <f>'26'!A2</f>
        <v>Quadro 26. Infrações por influência de álcool</v>
      </c>
      <c r="C46" s="188"/>
      <c r="D46" s="188"/>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188"/>
      <c r="BA46" s="188"/>
      <c r="BB46" s="188"/>
      <c r="BC46" s="188"/>
      <c r="BD46" s="188"/>
      <c r="BE46" s="188"/>
      <c r="BF46" s="188"/>
      <c r="BG46" s="188"/>
      <c r="BH46" s="188"/>
      <c r="BI46" s="188"/>
      <c r="BJ46" s="188"/>
      <c r="BK46" s="188"/>
      <c r="BL46" s="188"/>
      <c r="BM46" s="188"/>
      <c r="BN46" s="188"/>
      <c r="BO46" s="188"/>
      <c r="BP46" s="188"/>
      <c r="BQ46" s="188"/>
      <c r="BR46" s="188"/>
      <c r="BS46" s="188"/>
      <c r="BT46" s="188"/>
      <c r="BU46" s="188"/>
      <c r="BV46" s="188"/>
      <c r="BW46" s="188"/>
      <c r="BX46" s="188"/>
      <c r="BY46" s="188"/>
      <c r="BZ46" s="188"/>
      <c r="CA46" s="188"/>
      <c r="CB46" s="188"/>
      <c r="CC46" s="188"/>
      <c r="CD46" s="188"/>
      <c r="CE46" s="188"/>
      <c r="CF46" s="188"/>
      <c r="CG46" s="188"/>
      <c r="CH46" s="188"/>
      <c r="CI46" s="188"/>
      <c r="CJ46" s="188"/>
      <c r="CK46" s="188"/>
      <c r="CL46" s="188"/>
      <c r="CM46" s="188"/>
      <c r="CN46" s="188"/>
      <c r="CO46" s="188"/>
      <c r="CP46" s="188"/>
      <c r="CQ46" s="188"/>
      <c r="CR46" s="188"/>
      <c r="CS46" s="188"/>
      <c r="CT46" s="188"/>
      <c r="CU46" s="188"/>
      <c r="CV46" s="188"/>
      <c r="CW46" s="188"/>
      <c r="CX46" s="188"/>
      <c r="CY46" s="188"/>
      <c r="CZ46" s="188"/>
      <c r="DA46" s="188"/>
      <c r="DB46" s="188"/>
      <c r="DC46" s="188"/>
      <c r="DD46" s="188"/>
      <c r="DE46" s="188"/>
      <c r="DF46" s="188"/>
      <c r="DG46" s="188"/>
      <c r="DH46" s="188"/>
      <c r="DI46" s="188"/>
      <c r="DJ46" s="188"/>
      <c r="DK46" s="188"/>
      <c r="DL46" s="188"/>
      <c r="DM46" s="188"/>
      <c r="DN46" s="188"/>
      <c r="DO46" s="188"/>
      <c r="DP46" s="188"/>
      <c r="DQ46" s="188"/>
      <c r="DR46" s="188"/>
      <c r="DS46" s="188"/>
      <c r="DT46" s="188"/>
      <c r="DU46" s="188"/>
      <c r="DV46" s="188"/>
      <c r="DW46" s="188"/>
      <c r="DX46" s="188"/>
      <c r="DY46" s="188"/>
      <c r="DZ46" s="188"/>
      <c r="EA46" s="188"/>
      <c r="EB46" s="188"/>
      <c r="EC46" s="188"/>
      <c r="ED46" s="188"/>
      <c r="EE46" s="188"/>
      <c r="EF46" s="188"/>
      <c r="EG46" s="188"/>
      <c r="EH46" s="188"/>
      <c r="EI46" s="188"/>
      <c r="EJ46" s="188"/>
      <c r="EK46" s="188"/>
      <c r="EL46" s="188"/>
      <c r="EM46" s="188"/>
      <c r="EN46" s="188"/>
      <c r="EO46" s="188"/>
      <c r="EP46" s="188"/>
      <c r="EQ46" s="188"/>
      <c r="ER46" s="188"/>
      <c r="ES46" s="188"/>
      <c r="ET46" s="188"/>
      <c r="EU46" s="188"/>
      <c r="EV46" s="188"/>
      <c r="EW46" s="188"/>
      <c r="EX46" s="188"/>
      <c r="EY46" s="188"/>
      <c r="EZ46" s="188"/>
      <c r="FA46" s="188"/>
      <c r="FB46" s="188"/>
      <c r="FC46" s="188"/>
      <c r="FD46" s="188"/>
      <c r="FE46" s="188"/>
      <c r="FF46" s="188"/>
      <c r="FG46" s="188"/>
      <c r="FH46" s="188"/>
      <c r="FI46" s="188"/>
      <c r="FJ46" s="188"/>
      <c r="FK46" s="188"/>
      <c r="FL46" s="188"/>
      <c r="FM46" s="188"/>
      <c r="FN46" s="188"/>
      <c r="FO46" s="188"/>
      <c r="FP46" s="188"/>
      <c r="FQ46" s="188"/>
      <c r="FR46" s="188"/>
      <c r="FS46" s="188"/>
      <c r="FT46" s="188"/>
      <c r="FU46" s="188"/>
      <c r="FV46" s="188"/>
      <c r="FW46" s="188"/>
      <c r="FX46" s="188"/>
      <c r="FY46" s="188"/>
      <c r="FZ46" s="188"/>
      <c r="GA46" s="188"/>
      <c r="GB46" s="188"/>
      <c r="GC46" s="188"/>
      <c r="GD46" s="188"/>
      <c r="GE46" s="188"/>
      <c r="GF46" s="188"/>
      <c r="GG46" s="188"/>
      <c r="GH46" s="188"/>
      <c r="GI46" s="188"/>
      <c r="GJ46" s="188"/>
      <c r="GK46" s="188"/>
      <c r="GL46" s="188"/>
      <c r="GM46" s="188"/>
      <c r="GN46" s="188"/>
      <c r="GO46" s="188"/>
      <c r="GP46" s="188"/>
      <c r="GQ46" s="188"/>
      <c r="GR46" s="188"/>
      <c r="GS46" s="188"/>
      <c r="GT46" s="188"/>
      <c r="GU46" s="188"/>
      <c r="GV46" s="188"/>
      <c r="GW46" s="188"/>
      <c r="GX46" s="188"/>
      <c r="GY46" s="188"/>
      <c r="GZ46" s="188"/>
      <c r="HA46" s="188"/>
      <c r="HB46" s="188"/>
      <c r="HC46" s="188"/>
      <c r="HD46" s="188"/>
      <c r="HE46" s="188"/>
      <c r="HF46" s="188"/>
      <c r="HG46" s="188"/>
      <c r="HH46" s="188"/>
      <c r="HI46" s="188"/>
      <c r="HJ46" s="188"/>
      <c r="HK46" s="188"/>
      <c r="HL46" s="188"/>
      <c r="HM46" s="188"/>
      <c r="HN46" s="188"/>
      <c r="HO46" s="188"/>
      <c r="HP46" s="188"/>
      <c r="HQ46" s="188"/>
      <c r="HR46" s="188"/>
      <c r="HS46" s="188"/>
      <c r="HT46" s="188"/>
      <c r="HU46" s="188"/>
      <c r="HV46" s="188"/>
      <c r="HW46" s="188"/>
      <c r="HX46" s="188"/>
      <c r="HY46" s="188"/>
      <c r="HZ46" s="188"/>
      <c r="IA46" s="188"/>
      <c r="IB46" s="188"/>
      <c r="IC46" s="188"/>
      <c r="ID46" s="188"/>
      <c r="IE46" s="188"/>
      <c r="IF46" s="188"/>
      <c r="IG46" s="188"/>
      <c r="IH46" s="188"/>
      <c r="II46" s="188"/>
      <c r="IJ46" s="188"/>
      <c r="IK46" s="188"/>
      <c r="IL46" s="188"/>
      <c r="IM46" s="188"/>
      <c r="IN46" s="188"/>
      <c r="IO46" s="188"/>
    </row>
    <row r="47" spans="2:249" ht="15.9" customHeight="1" x14ac:dyDescent="0.3">
      <c r="B47" s="194" t="str">
        <f>'27'!A2</f>
        <v>Quadro 27. Detenções</v>
      </c>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188"/>
      <c r="BD47" s="188"/>
      <c r="BE47" s="188"/>
      <c r="BF47" s="188"/>
      <c r="BG47" s="188"/>
      <c r="BH47" s="188"/>
      <c r="BI47" s="188"/>
      <c r="BJ47" s="188"/>
      <c r="BK47" s="188"/>
      <c r="BL47" s="188"/>
      <c r="BM47" s="188"/>
      <c r="BN47" s="188"/>
      <c r="BO47" s="188"/>
      <c r="BP47" s="188"/>
      <c r="BQ47" s="188"/>
      <c r="BR47" s="188"/>
      <c r="BS47" s="188"/>
      <c r="BT47" s="188"/>
      <c r="BU47" s="188"/>
      <c r="BV47" s="188"/>
      <c r="BW47" s="188"/>
      <c r="BX47" s="188"/>
      <c r="BY47" s="188"/>
      <c r="BZ47" s="188"/>
      <c r="CA47" s="188"/>
      <c r="CB47" s="188"/>
      <c r="CC47" s="188"/>
      <c r="CD47" s="188"/>
      <c r="CE47" s="188"/>
      <c r="CF47" s="188"/>
      <c r="CG47" s="188"/>
      <c r="CH47" s="188"/>
      <c r="CI47" s="188"/>
      <c r="CJ47" s="188"/>
      <c r="CK47" s="188"/>
      <c r="CL47" s="188"/>
      <c r="CM47" s="188"/>
      <c r="CN47" s="188"/>
      <c r="CO47" s="188"/>
      <c r="CP47" s="188"/>
      <c r="CQ47" s="188"/>
      <c r="CR47" s="188"/>
      <c r="CS47" s="188"/>
      <c r="CT47" s="188"/>
      <c r="CU47" s="188"/>
      <c r="CV47" s="188"/>
      <c r="CW47" s="188"/>
      <c r="CX47" s="188"/>
      <c r="CY47" s="188"/>
      <c r="CZ47" s="188"/>
      <c r="DA47" s="188"/>
      <c r="DB47" s="188"/>
      <c r="DC47" s="188"/>
      <c r="DD47" s="188"/>
      <c r="DE47" s="188"/>
      <c r="DF47" s="188"/>
      <c r="DG47" s="188"/>
      <c r="DH47" s="188"/>
      <c r="DI47" s="188"/>
      <c r="DJ47" s="188"/>
      <c r="DK47" s="188"/>
      <c r="DL47" s="188"/>
      <c r="DM47" s="188"/>
      <c r="DN47" s="188"/>
      <c r="DO47" s="188"/>
      <c r="DP47" s="188"/>
      <c r="DQ47" s="188"/>
      <c r="DR47" s="188"/>
      <c r="DS47" s="188"/>
      <c r="DT47" s="188"/>
      <c r="DU47" s="188"/>
      <c r="DV47" s="188"/>
      <c r="DW47" s="188"/>
      <c r="DX47" s="188"/>
      <c r="DY47" s="188"/>
      <c r="DZ47" s="188"/>
      <c r="EA47" s="188"/>
      <c r="EB47" s="188"/>
      <c r="EC47" s="188"/>
      <c r="ED47" s="188"/>
      <c r="EE47" s="188"/>
      <c r="EF47" s="188"/>
      <c r="EG47" s="188"/>
      <c r="EH47" s="188"/>
      <c r="EI47" s="188"/>
      <c r="EJ47" s="188"/>
      <c r="EK47" s="188"/>
      <c r="EL47" s="188"/>
      <c r="EM47" s="188"/>
      <c r="EN47" s="188"/>
      <c r="EO47" s="188"/>
      <c r="EP47" s="188"/>
      <c r="EQ47" s="188"/>
      <c r="ER47" s="188"/>
      <c r="ES47" s="188"/>
      <c r="ET47" s="188"/>
      <c r="EU47" s="188"/>
      <c r="EV47" s="188"/>
      <c r="EW47" s="188"/>
      <c r="EX47" s="188"/>
      <c r="EY47" s="188"/>
      <c r="EZ47" s="188"/>
      <c r="FA47" s="188"/>
      <c r="FB47" s="188"/>
      <c r="FC47" s="188"/>
      <c r="FD47" s="188"/>
      <c r="FE47" s="188"/>
      <c r="FF47" s="188"/>
      <c r="FG47" s="188"/>
      <c r="FH47" s="188"/>
      <c r="FI47" s="188"/>
      <c r="FJ47" s="188"/>
      <c r="FK47" s="188"/>
      <c r="FL47" s="188"/>
      <c r="FM47" s="188"/>
      <c r="FN47" s="188"/>
      <c r="FO47" s="188"/>
      <c r="FP47" s="188"/>
      <c r="FQ47" s="188"/>
      <c r="FR47" s="188"/>
      <c r="FS47" s="188"/>
      <c r="FT47" s="188"/>
      <c r="FU47" s="188"/>
      <c r="FV47" s="188"/>
      <c r="FW47" s="188"/>
      <c r="FX47" s="188"/>
      <c r="FY47" s="188"/>
      <c r="FZ47" s="188"/>
      <c r="GA47" s="188"/>
      <c r="GB47" s="188"/>
      <c r="GC47" s="188"/>
      <c r="GD47" s="188"/>
      <c r="GE47" s="188"/>
      <c r="GF47" s="188"/>
      <c r="GG47" s="188"/>
      <c r="GH47" s="188"/>
      <c r="GI47" s="188"/>
      <c r="GJ47" s="188"/>
      <c r="GK47" s="188"/>
      <c r="GL47" s="188"/>
      <c r="GM47" s="188"/>
      <c r="GN47" s="188"/>
      <c r="GO47" s="188"/>
      <c r="GP47" s="188"/>
      <c r="GQ47" s="188"/>
      <c r="GR47" s="188"/>
      <c r="GS47" s="188"/>
      <c r="GT47" s="188"/>
      <c r="GU47" s="188"/>
      <c r="GV47" s="188"/>
      <c r="GW47" s="188"/>
      <c r="GX47" s="188"/>
      <c r="GY47" s="188"/>
      <c r="GZ47" s="188"/>
      <c r="HA47" s="188"/>
      <c r="HB47" s="188"/>
      <c r="HC47" s="188"/>
      <c r="HD47" s="188"/>
      <c r="HE47" s="188"/>
      <c r="HF47" s="188"/>
      <c r="HG47" s="188"/>
      <c r="HH47" s="188"/>
      <c r="HI47" s="188"/>
      <c r="HJ47" s="188"/>
      <c r="HK47" s="188"/>
      <c r="HL47" s="188"/>
      <c r="HM47" s="188"/>
      <c r="HN47" s="188"/>
      <c r="HO47" s="188"/>
      <c r="HP47" s="188"/>
      <c r="HQ47" s="188"/>
      <c r="HR47" s="188"/>
      <c r="HS47" s="188"/>
      <c r="HT47" s="188"/>
      <c r="HU47" s="188"/>
      <c r="HV47" s="188"/>
      <c r="HW47" s="188"/>
      <c r="HX47" s="188"/>
      <c r="HY47" s="188"/>
      <c r="HZ47" s="188"/>
      <c r="IA47" s="188"/>
      <c r="IB47" s="188"/>
      <c r="IC47" s="188"/>
      <c r="ID47" s="188"/>
      <c r="IE47" s="188"/>
      <c r="IF47" s="188"/>
      <c r="IG47" s="188"/>
      <c r="IH47" s="188"/>
      <c r="II47" s="188"/>
      <c r="IJ47" s="188"/>
      <c r="IK47" s="188"/>
      <c r="IL47" s="188"/>
      <c r="IM47" s="188"/>
      <c r="IN47" s="188"/>
      <c r="IO47" s="188"/>
    </row>
    <row r="48" spans="2:249" ht="3.75" customHeight="1" x14ac:dyDescent="0.3">
      <c r="B48" s="195"/>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c r="AW48" s="188"/>
      <c r="AX48" s="188"/>
      <c r="AY48" s="188"/>
      <c r="AZ48" s="188"/>
      <c r="BA48" s="188"/>
      <c r="BB48" s="188"/>
      <c r="BC48" s="188"/>
      <c r="BD48" s="188"/>
      <c r="BE48" s="188"/>
      <c r="BF48" s="188"/>
      <c r="BG48" s="188"/>
      <c r="BH48" s="188"/>
      <c r="BI48" s="188"/>
      <c r="BJ48" s="188"/>
      <c r="BK48" s="188"/>
      <c r="BL48" s="188"/>
      <c r="BM48" s="188"/>
      <c r="BN48" s="188"/>
      <c r="BO48" s="188"/>
      <c r="BP48" s="188"/>
      <c r="BQ48" s="188"/>
      <c r="BR48" s="188"/>
      <c r="BS48" s="188"/>
      <c r="BT48" s="188"/>
      <c r="BU48" s="188"/>
      <c r="BV48" s="188"/>
      <c r="BW48" s="188"/>
      <c r="BX48" s="188"/>
      <c r="BY48" s="188"/>
      <c r="BZ48" s="188"/>
      <c r="CA48" s="188"/>
      <c r="CB48" s="188"/>
      <c r="CC48" s="188"/>
      <c r="CD48" s="188"/>
      <c r="CE48" s="188"/>
      <c r="CF48" s="188"/>
      <c r="CG48" s="188"/>
      <c r="CH48" s="188"/>
      <c r="CI48" s="188"/>
      <c r="CJ48" s="188"/>
      <c r="CK48" s="188"/>
      <c r="CL48" s="188"/>
      <c r="CM48" s="188"/>
      <c r="CN48" s="188"/>
      <c r="CO48" s="188"/>
      <c r="CP48" s="188"/>
      <c r="CQ48" s="188"/>
      <c r="CR48" s="188"/>
      <c r="CS48" s="188"/>
      <c r="CT48" s="188"/>
      <c r="CU48" s="188"/>
      <c r="CV48" s="188"/>
      <c r="CW48" s="188"/>
      <c r="CX48" s="188"/>
      <c r="CY48" s="188"/>
      <c r="CZ48" s="188"/>
      <c r="DA48" s="188"/>
      <c r="DB48" s="188"/>
      <c r="DC48" s="188"/>
      <c r="DD48" s="188"/>
      <c r="DE48" s="188"/>
      <c r="DF48" s="188"/>
      <c r="DG48" s="188"/>
      <c r="DH48" s="188"/>
      <c r="DI48" s="188"/>
      <c r="DJ48" s="188"/>
      <c r="DK48" s="188"/>
      <c r="DL48" s="188"/>
      <c r="DM48" s="188"/>
      <c r="DN48" s="188"/>
      <c r="DO48" s="188"/>
      <c r="DP48" s="188"/>
      <c r="DQ48" s="188"/>
      <c r="DR48" s="188"/>
      <c r="DS48" s="188"/>
      <c r="DT48" s="188"/>
      <c r="DU48" s="188"/>
      <c r="DV48" s="188"/>
      <c r="DW48" s="188"/>
      <c r="DX48" s="188"/>
      <c r="DY48" s="188"/>
      <c r="DZ48" s="188"/>
      <c r="EA48" s="188"/>
      <c r="EB48" s="188"/>
      <c r="EC48" s="188"/>
      <c r="ED48" s="188"/>
      <c r="EE48" s="188"/>
      <c r="EF48" s="188"/>
      <c r="EG48" s="188"/>
      <c r="EH48" s="188"/>
      <c r="EI48" s="188"/>
      <c r="EJ48" s="188"/>
      <c r="EK48" s="188"/>
      <c r="EL48" s="188"/>
      <c r="EM48" s="188"/>
      <c r="EN48" s="188"/>
      <c r="EO48" s="188"/>
      <c r="EP48" s="188"/>
      <c r="EQ48" s="188"/>
      <c r="ER48" s="188"/>
      <c r="ES48" s="188"/>
      <c r="ET48" s="188"/>
      <c r="EU48" s="188"/>
      <c r="EV48" s="188"/>
      <c r="EW48" s="188"/>
      <c r="EX48" s="188"/>
      <c r="EY48" s="188"/>
      <c r="EZ48" s="188"/>
      <c r="FA48" s="188"/>
      <c r="FB48" s="188"/>
      <c r="FC48" s="188"/>
      <c r="FD48" s="188"/>
      <c r="FE48" s="188"/>
      <c r="FF48" s="188"/>
      <c r="FG48" s="188"/>
      <c r="FH48" s="188"/>
      <c r="FI48" s="188"/>
      <c r="FJ48" s="188"/>
      <c r="FK48" s="188"/>
      <c r="FL48" s="188"/>
      <c r="FM48" s="188"/>
      <c r="FN48" s="188"/>
      <c r="FO48" s="188"/>
      <c r="FP48" s="188"/>
      <c r="FQ48" s="188"/>
      <c r="FR48" s="188"/>
      <c r="FS48" s="188"/>
      <c r="FT48" s="188"/>
      <c r="FU48" s="188"/>
      <c r="FV48" s="188"/>
      <c r="FW48" s="188"/>
      <c r="FX48" s="188"/>
      <c r="FY48" s="188"/>
      <c r="FZ48" s="188"/>
      <c r="GA48" s="188"/>
      <c r="GB48" s="188"/>
      <c r="GC48" s="188"/>
      <c r="GD48" s="188"/>
      <c r="GE48" s="188"/>
      <c r="GF48" s="188"/>
      <c r="GG48" s="188"/>
      <c r="GH48" s="188"/>
      <c r="GI48" s="188"/>
      <c r="GJ48" s="188"/>
      <c r="GK48" s="188"/>
      <c r="GL48" s="188"/>
      <c r="GM48" s="188"/>
      <c r="GN48" s="188"/>
      <c r="GO48" s="188"/>
      <c r="GP48" s="188"/>
      <c r="GQ48" s="188"/>
      <c r="GR48" s="188"/>
      <c r="GS48" s="188"/>
      <c r="GT48" s="188"/>
      <c r="GU48" s="188"/>
      <c r="GV48" s="188"/>
      <c r="GW48" s="188"/>
      <c r="GX48" s="188"/>
      <c r="GY48" s="188"/>
      <c r="GZ48" s="188"/>
      <c r="HA48" s="188"/>
      <c r="HB48" s="188"/>
      <c r="HC48" s="188"/>
      <c r="HD48" s="188"/>
      <c r="HE48" s="188"/>
      <c r="HF48" s="188"/>
      <c r="HG48" s="188"/>
      <c r="HH48" s="188"/>
      <c r="HI48" s="188"/>
      <c r="HJ48" s="188"/>
      <c r="HK48" s="188"/>
      <c r="HL48" s="188"/>
      <c r="HM48" s="188"/>
      <c r="HN48" s="188"/>
      <c r="HO48" s="188"/>
      <c r="HP48" s="188"/>
      <c r="HQ48" s="188"/>
      <c r="HR48" s="188"/>
      <c r="HS48" s="188"/>
      <c r="HT48" s="188"/>
      <c r="HU48" s="188"/>
      <c r="HV48" s="188"/>
      <c r="HW48" s="188"/>
      <c r="HX48" s="188"/>
      <c r="HY48" s="188"/>
      <c r="HZ48" s="188"/>
      <c r="IA48" s="188"/>
      <c r="IB48" s="188"/>
      <c r="IC48" s="188"/>
      <c r="ID48" s="188"/>
      <c r="IE48" s="188"/>
      <c r="IF48" s="188"/>
      <c r="IG48" s="188"/>
      <c r="IH48" s="188"/>
      <c r="II48" s="188"/>
      <c r="IJ48" s="188"/>
      <c r="IK48" s="188"/>
      <c r="IL48" s="188"/>
      <c r="IM48" s="188"/>
      <c r="IN48" s="188"/>
      <c r="IO48" s="188"/>
    </row>
    <row r="49" spans="2:2" ht="18.899999999999999" customHeight="1" x14ac:dyDescent="0.3">
      <c r="B49" s="193" t="s">
        <v>4</v>
      </c>
    </row>
    <row r="50" spans="2:2" ht="3.75" customHeight="1" x14ac:dyDescent="0.3">
      <c r="B50" s="195"/>
    </row>
    <row r="51" spans="2:2" ht="15.9" customHeight="1" x14ac:dyDescent="0.3">
      <c r="B51" s="194" t="str">
        <f>'28'!A2</f>
        <v>Quadro 28. Número de pontos disponíveis dos condutores que se encontravam sancionados com subtração de pontos em maio de 2024</v>
      </c>
    </row>
    <row r="52" spans="2:2" ht="15.9" customHeight="1" x14ac:dyDescent="0.3">
      <c r="B52" s="194" t="str">
        <f>'29'!A2</f>
        <v>Quadro 29. Número de cartas cassadas, 2016 – maio de 2024</v>
      </c>
    </row>
    <row r="53" spans="2:2" ht="18.899999999999999" customHeight="1" x14ac:dyDescent="0.3">
      <c r="B53" s="194"/>
    </row>
    <row r="54" spans="2:2" x14ac:dyDescent="0.3">
      <c r="B54" s="194"/>
    </row>
  </sheetData>
  <hyperlinks>
    <hyperlink ref="B12" location="'1'!A1" display="'1'!A1" xr:uid="{A3716020-60FC-436B-99C8-DA19830047F8}"/>
    <hyperlink ref="B13" location="'2'!A1" display="'2'!A1" xr:uid="{2D7D1257-53C9-4E9D-9178-F7AD9E2F6801}"/>
    <hyperlink ref="B18" location="'4 e 5'!A1" display="Quadro 4. Sinistralidade no Continente por mês" xr:uid="{469EC150-85A9-41AD-A7D7-DD3EDD70595C}"/>
    <hyperlink ref="B44" location="'24'!A1" display="Quadro 24. Tipologia de infrações" xr:uid="{57931960-3986-4CB5-9568-77F45EF3ACFF}"/>
    <hyperlink ref="B22" location="'8'!A1" display="Quadro 8. Sinistralidade no Continente por fatores atmosféricos" xr:uid="{F78C2F30-DAB7-4228-9491-E5EE0D2F0232}"/>
    <hyperlink ref="B23" location="'9 e 10'!A1" display="Quadro 9. Sinistralidade no Continente por natureza" xr:uid="{82B43AD6-6FA7-423B-8900-BC082F180C97}"/>
    <hyperlink ref="B43" location="'23'!A1" display="Quadro 23. Infrações" xr:uid="{52E77EDD-212A-4C79-978E-4A8F7DCD195D}"/>
    <hyperlink ref="B25" location="'11 e 12'!A1" display="Quadro 11. Sinistralidade no Continente por localização" xr:uid="{17EEC7FA-7966-44D1-A896-EC7652D73619}"/>
    <hyperlink ref="B27" location="'13 e 14'!A1" display="Quadro 13. Sinistralidade no Continente por tipo de via" xr:uid="{D4419E03-92E4-4E2A-A84B-0D4F6DE3EE00}"/>
    <hyperlink ref="B29" location="'15'!A1" display="Quadro 15. Sinistralidade no Continente por distrito" xr:uid="{2EEF42B9-B960-45CF-9D3D-B859E1139879}"/>
    <hyperlink ref="B30" location="'16 e 17'!A1" display="Quadro 16. Sinistralidade no Continente por categoria de utilizador" xr:uid="{107DF94A-AA8D-45BB-93CB-003F149904A7}"/>
    <hyperlink ref="B32" location="'18'!A1" display="Quadro 18. Sinistralidade no Continente por categoria de veículo" xr:uid="{D6DE2D9F-8EBC-4049-B493-F27DEA11D7B0}"/>
    <hyperlink ref="B33" location="'19 e 20'!A1" display="Quadro 19. Sinistralidade no Continente por categoria de veículo e peões" xr:uid="{E0C4D6BA-4C55-4101-A307-D2E3CC3C8A69}"/>
    <hyperlink ref="B20" location="'6'!A1" display="Quadro 6. Sinistralidade no Continente por dia da semana" xr:uid="{5F758B1E-E9B8-4A3D-AE83-CBA3FFB5B9A9}"/>
    <hyperlink ref="B21" location="'7'!A1" display="Quadro 7. Sinistralidade no Continente por período horário" xr:uid="{0D38E8B2-0E42-4790-B514-FDEA791ED0A8}"/>
    <hyperlink ref="B42" location="'22'!A1" display="Quadro 22. Condutores e veículos fiscalizados" xr:uid="{51CC3DEA-BF6F-4800-A0CF-C569EA770E37}"/>
    <hyperlink ref="B45" location="'25'!A1" display="Quadro 25. Infrações por excesso de velocidade" xr:uid="{46FF14C0-97E7-414C-A310-515D1EB19A0C}"/>
    <hyperlink ref="B46" location="'26'!A1" display="Quadro 26. Infrações por influência de álcool" xr:uid="{58D4CBAE-72BD-488C-87C4-9CA441DEF0EE}"/>
    <hyperlink ref="B47" location="'27'!A1" display="Quadro 27. Detenções" xr:uid="{A004FAF7-723B-43CD-90BA-1CE93D65B6A3}"/>
    <hyperlink ref="B17" location="'3'!A1" display="'3'!A1" xr:uid="{9EFFA62C-8BF1-47A1-A59D-BA73545CE65A}"/>
    <hyperlink ref="B19" location="'4 e 5'!A1" display="Quadro 5. Sinistralidade no Continente por mês, taxas de variação" xr:uid="{D37473AC-981E-4CBF-BA68-533F8AF28494}"/>
    <hyperlink ref="B24" location="'9 e 10'!A11" display="Quadro 10. Sinistralidade no Continente por natureza, taxas de variação" xr:uid="{AC393800-1116-4E9B-B29A-9668051C28F3}"/>
    <hyperlink ref="B26" location="'11 e 12'!A1" display="Quadro 12. Sinistralidade no Continente por localização, taxas de variação" xr:uid="{4FB07542-6A5C-46A0-BC60-120237B2AF5C}"/>
    <hyperlink ref="B34" location="'19 e 20'!A1" display="Quadro 20. Sinistralidade no Continente por categoria de veículo e peões, taxas de variação" xr:uid="{FF621DCF-8945-45DD-BF5D-B60EA4F68141}"/>
    <hyperlink ref="B28" location="'13 e 14'!A1" display="Quadro 14. Sinistralidade no continente por tipo de via, taxas de variação" xr:uid="{440F005F-FB7E-4DF9-A4E8-9ED624D67231}"/>
    <hyperlink ref="B31" location="'16 e 17'!A1" display="Quadro 17. Sinistralidade no continente por categoria de utilizador, taxas de variação" xr:uid="{46656938-178B-4C1F-82F2-BEE61873A8DF}"/>
    <hyperlink ref="B35" location="'21'!A1" display="Quadro 21. Vítimas mortais por entidade gestora de via (EGV)" xr:uid="{8BC5876E-30C7-4F8B-90A6-71C6193271A5}"/>
  </hyperlinks>
  <pageMargins left="0.25" right="0.25" top="0.75" bottom="0.75" header="0.3" footer="0.3"/>
  <pageSetup paperSize="9" scale="93" orientation="portrait" horizontalDpi="300" verticalDpi="300"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3627F-FCCC-4969-A142-5384F687DBAE}">
  <sheetPr>
    <pageSetUpPr fitToPage="1"/>
  </sheetPr>
  <dimension ref="A1:AA48"/>
  <sheetViews>
    <sheetView showGridLines="0" zoomScaleNormal="100" workbookViewId="0">
      <selection activeCell="G2" sqref="G2"/>
    </sheetView>
  </sheetViews>
  <sheetFormatPr defaultColWidth="9.109375" defaultRowHeight="12" x14ac:dyDescent="0.25"/>
  <cols>
    <col min="1" max="1" width="18.6640625" style="3" customWidth="1"/>
    <col min="2" max="16" width="7.88671875" style="3" customWidth="1"/>
    <col min="17" max="17" width="3" style="3" customWidth="1"/>
    <col min="18" max="16384" width="9.109375" style="3"/>
  </cols>
  <sheetData>
    <row r="1" spans="1:27" ht="6" customHeight="1" x14ac:dyDescent="0.25"/>
    <row r="2" spans="1:27" ht="18.899999999999999" customHeight="1" x14ac:dyDescent="0.3">
      <c r="A2" s="16" t="s">
        <v>160</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40" t="str">
        <f>+'1'!A4</f>
        <v>Janeiro-maio</v>
      </c>
      <c r="B4" s="236" t="s">
        <v>6</v>
      </c>
      <c r="C4" s="236"/>
      <c r="D4" s="237"/>
      <c r="E4" s="236" t="s">
        <v>31</v>
      </c>
      <c r="F4" s="236"/>
      <c r="G4" s="236"/>
      <c r="H4" s="235" t="s">
        <v>18</v>
      </c>
      <c r="I4" s="236"/>
      <c r="J4" s="237"/>
      <c r="K4" s="236" t="s">
        <v>20</v>
      </c>
      <c r="L4" s="236"/>
      <c r="M4" s="236"/>
      <c r="N4" s="235" t="s">
        <v>24</v>
      </c>
      <c r="O4" s="236"/>
      <c r="P4" s="236"/>
      <c r="Q4" s="1"/>
      <c r="R4" s="1"/>
      <c r="S4" s="1"/>
      <c r="T4" s="1"/>
      <c r="U4" s="1"/>
      <c r="V4" s="1"/>
      <c r="W4" s="1"/>
      <c r="X4" s="1"/>
      <c r="Y4" s="1"/>
      <c r="Z4" s="1"/>
      <c r="AA4" s="1"/>
    </row>
    <row r="5" spans="1:27" ht="30" customHeight="1" x14ac:dyDescent="0.25">
      <c r="A5" s="240"/>
      <c r="B5" s="29">
        <v>2019</v>
      </c>
      <c r="C5" s="29">
        <v>2023</v>
      </c>
      <c r="D5" s="230">
        <v>2024</v>
      </c>
      <c r="E5" s="29">
        <v>2019</v>
      </c>
      <c r="F5" s="29">
        <v>2023</v>
      </c>
      <c r="G5" s="230">
        <v>2024</v>
      </c>
      <c r="H5" s="29">
        <v>2019</v>
      </c>
      <c r="I5" s="29">
        <v>2023</v>
      </c>
      <c r="J5" s="230">
        <v>2024</v>
      </c>
      <c r="K5" s="29">
        <v>2019</v>
      </c>
      <c r="L5" s="29">
        <v>2023</v>
      </c>
      <c r="M5" s="230">
        <v>2024</v>
      </c>
      <c r="N5" s="29">
        <v>2019</v>
      </c>
      <c r="O5" s="29">
        <v>2023</v>
      </c>
      <c r="P5" s="230">
        <v>2024</v>
      </c>
      <c r="Q5" s="1"/>
      <c r="R5" s="1"/>
      <c r="S5" s="1"/>
      <c r="T5" s="1"/>
      <c r="U5" s="1"/>
      <c r="V5" s="1"/>
      <c r="W5" s="1"/>
      <c r="X5" s="1"/>
      <c r="Y5" s="1"/>
      <c r="Z5" s="1"/>
      <c r="AA5" s="1"/>
    </row>
    <row r="6" spans="1:27" ht="18.899999999999999" customHeight="1" thickBot="1" x14ac:dyDescent="0.3">
      <c r="A6" s="56" t="s">
        <v>65</v>
      </c>
      <c r="B6" s="85">
        <v>2181</v>
      </c>
      <c r="C6" s="82">
        <v>1883</v>
      </c>
      <c r="D6" s="83">
        <v>1990</v>
      </c>
      <c r="E6" s="84">
        <v>30</v>
      </c>
      <c r="F6" s="84">
        <v>29</v>
      </c>
      <c r="G6" s="84">
        <v>26</v>
      </c>
      <c r="H6" s="85">
        <v>183</v>
      </c>
      <c r="I6" s="82">
        <v>139</v>
      </c>
      <c r="J6" s="83">
        <v>169</v>
      </c>
      <c r="K6" s="84">
        <v>2156</v>
      </c>
      <c r="L6" s="84">
        <v>1861</v>
      </c>
      <c r="M6" s="84">
        <v>1971</v>
      </c>
      <c r="N6" s="155">
        <f t="shared" ref="N6:N8" si="0">E6/B6*100</f>
        <v>1.3755158184319118</v>
      </c>
      <c r="O6" s="155">
        <f t="shared" ref="O6:O8" si="1">F6/C6*100</f>
        <v>1.5400955921402018</v>
      </c>
      <c r="P6" s="155">
        <f t="shared" ref="P6:P8" si="2">G6/D6*100</f>
        <v>1.306532663316583</v>
      </c>
      <c r="Q6" s="1"/>
      <c r="R6" s="1"/>
      <c r="S6" s="1"/>
      <c r="T6" s="1"/>
      <c r="U6" s="1"/>
      <c r="V6" s="1"/>
      <c r="W6" s="1"/>
      <c r="X6" s="1"/>
      <c r="Y6" s="1"/>
      <c r="Z6" s="1"/>
      <c r="AA6" s="1"/>
    </row>
    <row r="7" spans="1:27" ht="18.899999999999999" customHeight="1" thickTop="1" thickBot="1" x14ac:dyDescent="0.3">
      <c r="A7" s="56" t="s">
        <v>66</v>
      </c>
      <c r="B7" s="88">
        <v>7365</v>
      </c>
      <c r="C7" s="84">
        <v>7236</v>
      </c>
      <c r="D7" s="87">
        <v>7416</v>
      </c>
      <c r="E7" s="84">
        <v>89</v>
      </c>
      <c r="F7" s="84">
        <v>71</v>
      </c>
      <c r="G7" s="84">
        <v>74</v>
      </c>
      <c r="H7" s="88">
        <v>367</v>
      </c>
      <c r="I7" s="84">
        <v>405</v>
      </c>
      <c r="J7" s="87">
        <v>431</v>
      </c>
      <c r="K7" s="84">
        <v>9762</v>
      </c>
      <c r="L7" s="84">
        <v>9168</v>
      </c>
      <c r="M7" s="84">
        <v>9397</v>
      </c>
      <c r="N7" s="152">
        <f t="shared" si="0"/>
        <v>1.208418194161575</v>
      </c>
      <c r="O7" s="152">
        <f t="shared" si="1"/>
        <v>0.98120508568269771</v>
      </c>
      <c r="P7" s="152">
        <f t="shared" si="2"/>
        <v>0.99784250269687158</v>
      </c>
      <c r="Q7" s="1"/>
      <c r="R7" s="1"/>
      <c r="S7" s="1"/>
      <c r="T7" s="1"/>
      <c r="U7" s="1"/>
      <c r="V7" s="1"/>
      <c r="W7" s="1"/>
      <c r="X7" s="1"/>
      <c r="Y7" s="1"/>
      <c r="Z7" s="1"/>
      <c r="AA7" s="1"/>
    </row>
    <row r="8" spans="1:27" ht="18.899999999999999" customHeight="1" thickTop="1" thickBot="1" x14ac:dyDescent="0.3">
      <c r="A8" s="56" t="s">
        <v>67</v>
      </c>
      <c r="B8" s="88">
        <v>4282</v>
      </c>
      <c r="C8" s="84">
        <v>4412</v>
      </c>
      <c r="D8" s="87">
        <v>4639</v>
      </c>
      <c r="E8" s="84">
        <v>75</v>
      </c>
      <c r="F8" s="84">
        <v>88</v>
      </c>
      <c r="G8" s="84">
        <v>79</v>
      </c>
      <c r="H8" s="88">
        <v>294</v>
      </c>
      <c r="I8" s="84">
        <v>354</v>
      </c>
      <c r="J8" s="87">
        <v>354</v>
      </c>
      <c r="K8" s="84">
        <v>4732</v>
      </c>
      <c r="L8" s="84">
        <v>4714</v>
      </c>
      <c r="M8" s="84">
        <v>4964</v>
      </c>
      <c r="N8" s="152">
        <f t="shared" si="0"/>
        <v>1.7515179822512845</v>
      </c>
      <c r="O8" s="152">
        <f t="shared" si="1"/>
        <v>1.9945602901178603</v>
      </c>
      <c r="P8" s="152">
        <f t="shared" si="2"/>
        <v>1.702953222677301</v>
      </c>
      <c r="Q8" s="1"/>
      <c r="R8" s="1"/>
      <c r="S8" s="1"/>
      <c r="T8" s="1"/>
      <c r="U8" s="1"/>
      <c r="V8" s="1"/>
      <c r="W8" s="1"/>
      <c r="X8" s="1"/>
      <c r="Y8" s="1"/>
      <c r="Z8" s="1"/>
      <c r="AA8" s="1"/>
    </row>
    <row r="9" spans="1:27" ht="18.899999999999999" customHeight="1" thickTop="1" thickBot="1" x14ac:dyDescent="0.3">
      <c r="A9" s="13" t="s">
        <v>35</v>
      </c>
      <c r="B9" s="9">
        <f>SUM(B6:B8)</f>
        <v>13828</v>
      </c>
      <c r="C9" s="14">
        <f t="shared" ref="C9:M9" si="3">SUM(C6:C8)</f>
        <v>13531</v>
      </c>
      <c r="D9" s="89">
        <f t="shared" si="3"/>
        <v>14045</v>
      </c>
      <c r="E9" s="14">
        <f t="shared" si="3"/>
        <v>194</v>
      </c>
      <c r="F9" s="14">
        <f t="shared" si="3"/>
        <v>188</v>
      </c>
      <c r="G9" s="14">
        <f t="shared" si="3"/>
        <v>179</v>
      </c>
      <c r="H9" s="9">
        <f t="shared" si="3"/>
        <v>844</v>
      </c>
      <c r="I9" s="14">
        <f t="shared" si="3"/>
        <v>898</v>
      </c>
      <c r="J9" s="89">
        <f t="shared" si="3"/>
        <v>954</v>
      </c>
      <c r="K9" s="14">
        <f t="shared" si="3"/>
        <v>16650</v>
      </c>
      <c r="L9" s="14">
        <f t="shared" si="3"/>
        <v>15743</v>
      </c>
      <c r="M9" s="14">
        <f t="shared" si="3"/>
        <v>16332</v>
      </c>
      <c r="N9" s="156">
        <f>E9/B9*100</f>
        <v>1.4029505351460805</v>
      </c>
      <c r="O9" s="134">
        <f>F9/C9*100</f>
        <v>1.3894021136649175</v>
      </c>
      <c r="P9" s="134">
        <f>G9/D9*100</f>
        <v>1.2744749021003916</v>
      </c>
      <c r="Q9" s="1"/>
      <c r="R9" s="1"/>
      <c r="S9" s="1"/>
      <c r="T9" s="1"/>
      <c r="U9" s="1"/>
      <c r="V9" s="1"/>
      <c r="W9" s="1"/>
      <c r="X9" s="1"/>
      <c r="Y9" s="1"/>
      <c r="Z9" s="1"/>
      <c r="AA9" s="1"/>
    </row>
    <row r="10" spans="1:27"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3">
      <c r="A11" s="16" t="s">
        <v>161</v>
      </c>
      <c r="B11" s="2"/>
      <c r="C11" s="2"/>
      <c r="D11" s="2"/>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thickBot="1" x14ac:dyDescent="0.3">
      <c r="A12" s="2"/>
      <c r="B12" s="2"/>
      <c r="C12" s="2"/>
      <c r="D12" s="2"/>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240" t="str">
        <f>+'1'!A4</f>
        <v>Janeiro-maio</v>
      </c>
      <c r="B13" s="235" t="s">
        <v>6</v>
      </c>
      <c r="C13" s="236"/>
      <c r="D13" s="237"/>
      <c r="E13" s="236" t="s">
        <v>31</v>
      </c>
      <c r="F13" s="236"/>
      <c r="G13" s="236"/>
      <c r="H13" s="235" t="s">
        <v>18</v>
      </c>
      <c r="I13" s="236"/>
      <c r="J13" s="237"/>
      <c r="K13" s="236" t="s">
        <v>20</v>
      </c>
      <c r="L13" s="236"/>
      <c r="M13" s="236"/>
      <c r="N13" s="235" t="s">
        <v>24</v>
      </c>
      <c r="O13" s="236"/>
      <c r="P13" s="236"/>
      <c r="Q13" s="1"/>
      <c r="R13" s="1"/>
      <c r="S13" s="1"/>
      <c r="T13" s="1"/>
      <c r="U13" s="1"/>
      <c r="V13" s="1"/>
      <c r="W13" s="1"/>
      <c r="X13" s="1"/>
      <c r="Y13" s="1"/>
      <c r="Z13" s="1"/>
      <c r="AA13" s="1"/>
    </row>
    <row r="14" spans="1:27" ht="18.899999999999999" customHeight="1" x14ac:dyDescent="0.25">
      <c r="A14" s="240"/>
      <c r="B14" s="249" t="s">
        <v>147</v>
      </c>
      <c r="C14" s="241"/>
      <c r="D14" s="241"/>
      <c r="E14" s="241"/>
      <c r="F14" s="241"/>
      <c r="G14" s="241"/>
      <c r="H14" s="241"/>
      <c r="I14" s="241"/>
      <c r="J14" s="241"/>
      <c r="K14" s="241"/>
      <c r="L14" s="241"/>
      <c r="M14" s="241"/>
      <c r="N14" s="241"/>
      <c r="O14" s="241"/>
      <c r="P14" s="241"/>
      <c r="Q14" s="1"/>
      <c r="R14" s="1"/>
      <c r="S14" s="1"/>
      <c r="T14" s="1"/>
      <c r="U14" s="1"/>
      <c r="V14" s="1"/>
      <c r="W14" s="1"/>
      <c r="X14" s="1"/>
      <c r="Y14" s="1"/>
      <c r="Z14" s="1"/>
      <c r="AA14" s="1"/>
    </row>
    <row r="15" spans="1:27" ht="18.899999999999999" customHeight="1" x14ac:dyDescent="0.25">
      <c r="A15" s="5"/>
      <c r="B15" s="90" t="s">
        <v>188</v>
      </c>
      <c r="C15" s="91" t="s">
        <v>189</v>
      </c>
      <c r="D15" s="91"/>
      <c r="E15" s="90" t="s">
        <v>188</v>
      </c>
      <c r="F15" s="91" t="s">
        <v>189</v>
      </c>
      <c r="G15" s="91"/>
      <c r="H15" s="90" t="s">
        <v>188</v>
      </c>
      <c r="I15" s="91" t="s">
        <v>189</v>
      </c>
      <c r="J15" s="92"/>
      <c r="K15" s="90" t="s">
        <v>188</v>
      </c>
      <c r="L15" s="91" t="s">
        <v>189</v>
      </c>
      <c r="M15" s="91"/>
      <c r="N15" s="90" t="s">
        <v>188</v>
      </c>
      <c r="O15" s="91" t="s">
        <v>189</v>
      </c>
      <c r="P15" s="92"/>
      <c r="Q15" s="1"/>
      <c r="R15" s="1"/>
      <c r="S15" s="1"/>
      <c r="T15" s="1"/>
      <c r="U15" s="1"/>
      <c r="V15" s="1"/>
      <c r="W15" s="1"/>
      <c r="X15" s="1"/>
      <c r="Y15" s="1"/>
      <c r="Z15" s="1"/>
      <c r="AA15" s="1"/>
    </row>
    <row r="16" spans="1:27" ht="18.899999999999999" customHeight="1" x14ac:dyDescent="0.25">
      <c r="A16" s="56" t="s">
        <v>65</v>
      </c>
      <c r="B16" s="94">
        <f>(D6/B6)-1</f>
        <v>-8.7574507106831678E-2</v>
      </c>
      <c r="C16" s="95">
        <f>(D6/C6)-1</f>
        <v>5.6824216675517736E-2</v>
      </c>
      <c r="D16" s="96"/>
      <c r="E16" s="97">
        <f>(G6/E6)-1</f>
        <v>-0.1333333333333333</v>
      </c>
      <c r="F16" s="97">
        <f>(G6/F6)-1</f>
        <v>-0.10344827586206895</v>
      </c>
      <c r="G16" s="98"/>
      <c r="H16" s="99">
        <f>(J6/H6)-1</f>
        <v>-7.6502732240437132E-2</v>
      </c>
      <c r="I16" s="97">
        <f>(J6/I6)-1</f>
        <v>0.21582733812949639</v>
      </c>
      <c r="J16" s="100"/>
      <c r="K16" s="97">
        <f>(M6/K6)-1</f>
        <v>-8.5807050092764348E-2</v>
      </c>
      <c r="L16" s="97">
        <f>(M6/L6)-1</f>
        <v>5.9108006448146178E-2</v>
      </c>
      <c r="M16" s="98"/>
      <c r="N16" s="99">
        <f>(P6/N6)-1</f>
        <v>-5.0150753768844036E-2</v>
      </c>
      <c r="O16" s="97">
        <f>(P6/O6)-1</f>
        <v>-0.15165482585340484</v>
      </c>
      <c r="P16" s="33"/>
      <c r="Q16" s="1"/>
      <c r="R16" s="1"/>
      <c r="S16" s="1"/>
      <c r="T16" s="1"/>
      <c r="U16" s="1"/>
      <c r="V16" s="1"/>
      <c r="W16" s="1"/>
      <c r="X16" s="1"/>
      <c r="Y16" s="1"/>
      <c r="Z16" s="1"/>
      <c r="AA16" s="1"/>
    </row>
    <row r="17" spans="1:27" ht="18.899999999999999" customHeight="1" x14ac:dyDescent="0.25">
      <c r="A17" s="56" t="s">
        <v>66</v>
      </c>
      <c r="B17" s="99">
        <f t="shared" ref="B17:B18" si="4">(D7/B7)-1</f>
        <v>6.9246435845213838E-3</v>
      </c>
      <c r="C17" s="97">
        <f t="shared" ref="C17:C19" si="5">(D7/C7)-1</f>
        <v>2.4875621890547261E-2</v>
      </c>
      <c r="D17" s="100"/>
      <c r="E17" s="97">
        <f t="shared" ref="E17:E18" si="6">(G7/E7)-1</f>
        <v>-0.1685393258426966</v>
      </c>
      <c r="F17" s="97">
        <f t="shared" ref="F17:F19" si="7">(G7/F7)-1</f>
        <v>4.2253521126760507E-2</v>
      </c>
      <c r="G17" s="98"/>
      <c r="H17" s="99">
        <f t="shared" ref="H17:H18" si="8">(J7/H7)-1</f>
        <v>0.17438692098092634</v>
      </c>
      <c r="I17" s="97">
        <f t="shared" ref="I17:I19" si="9">(J7/I7)-1</f>
        <v>6.419753086419755E-2</v>
      </c>
      <c r="J17" s="100"/>
      <c r="K17" s="97">
        <f t="shared" ref="K17:K18" si="10">(M7/K7)-1</f>
        <v>-3.7389879123130521E-2</v>
      </c>
      <c r="L17" s="97">
        <f t="shared" ref="L17:L19" si="11">(M7/L7)-1</f>
        <v>2.4978184991274022E-2</v>
      </c>
      <c r="M17" s="98"/>
      <c r="N17" s="99">
        <f t="shared" ref="N17:N19" si="12">(P7/N7)-1</f>
        <v>-0.17425729973455517</v>
      </c>
      <c r="O17" s="97">
        <f t="shared" ref="O17:O19" si="13">(P7/O7)-1</f>
        <v>1.6956105565431256E-2</v>
      </c>
      <c r="P17" s="33"/>
      <c r="Q17" s="1"/>
      <c r="R17" s="1"/>
      <c r="S17" s="1"/>
      <c r="T17" s="1"/>
      <c r="U17" s="1"/>
      <c r="V17" s="1"/>
      <c r="W17" s="1"/>
      <c r="X17" s="1"/>
      <c r="Y17" s="1"/>
      <c r="Z17" s="1"/>
      <c r="AA17" s="1"/>
    </row>
    <row r="18" spans="1:27" ht="18.899999999999999" customHeight="1" x14ac:dyDescent="0.25">
      <c r="A18" s="56" t="s">
        <v>67</v>
      </c>
      <c r="B18" s="99">
        <f t="shared" si="4"/>
        <v>8.3372255955161068E-2</v>
      </c>
      <c r="C18" s="97">
        <f t="shared" si="5"/>
        <v>5.1450589301903937E-2</v>
      </c>
      <c r="D18" s="100"/>
      <c r="E18" s="97">
        <f t="shared" si="6"/>
        <v>5.3333333333333233E-2</v>
      </c>
      <c r="F18" s="97">
        <f t="shared" si="7"/>
        <v>-0.10227272727272729</v>
      </c>
      <c r="G18" s="98"/>
      <c r="H18" s="99">
        <f t="shared" si="8"/>
        <v>0.20408163265306123</v>
      </c>
      <c r="I18" s="97">
        <f t="shared" si="9"/>
        <v>0</v>
      </c>
      <c r="J18" s="100"/>
      <c r="K18" s="97">
        <f t="shared" si="10"/>
        <v>4.9027895181741332E-2</v>
      </c>
      <c r="L18" s="97">
        <f t="shared" si="11"/>
        <v>5.3033517182859535E-2</v>
      </c>
      <c r="M18" s="98"/>
      <c r="N18" s="99">
        <f t="shared" si="12"/>
        <v>-2.7727240066106384E-2</v>
      </c>
      <c r="O18" s="97">
        <f t="shared" si="13"/>
        <v>-0.14620117972133495</v>
      </c>
      <c r="P18" s="33"/>
      <c r="Q18" s="1"/>
      <c r="R18" s="1"/>
      <c r="S18" s="1"/>
      <c r="T18" s="1"/>
      <c r="U18" s="1"/>
      <c r="V18" s="1"/>
      <c r="W18" s="1"/>
      <c r="X18" s="1"/>
      <c r="Y18" s="1"/>
      <c r="Z18" s="1"/>
      <c r="AA18" s="1"/>
    </row>
    <row r="19" spans="1:27" ht="18.899999999999999" customHeight="1" thickBot="1" x14ac:dyDescent="0.3">
      <c r="A19" s="13" t="s">
        <v>35</v>
      </c>
      <c r="B19" s="106">
        <f>(D9/B9)-1</f>
        <v>1.5692797223025634E-2</v>
      </c>
      <c r="C19" s="104">
        <f t="shared" si="5"/>
        <v>3.7986845022540905E-2</v>
      </c>
      <c r="D19" s="125"/>
      <c r="E19" s="104">
        <f>(G9/E9)-1</f>
        <v>-7.7319587628865927E-2</v>
      </c>
      <c r="F19" s="104">
        <f t="shared" si="7"/>
        <v>-4.7872340425531901E-2</v>
      </c>
      <c r="G19" s="153"/>
      <c r="H19" s="106">
        <f>(J9/H9)-1</f>
        <v>0.13033175355450233</v>
      </c>
      <c r="I19" s="104">
        <f t="shared" si="9"/>
        <v>6.2360801781737196E-2</v>
      </c>
      <c r="J19" s="125"/>
      <c r="K19" s="104">
        <f>(M9/K9)-1</f>
        <v>-1.9099099099099126E-2</v>
      </c>
      <c r="L19" s="104">
        <f t="shared" si="11"/>
        <v>3.741345359842474E-2</v>
      </c>
      <c r="M19" s="153"/>
      <c r="N19" s="106">
        <f t="shared" si="12"/>
        <v>-9.1575312049267277E-2</v>
      </c>
      <c r="O19" s="104">
        <f t="shared" si="13"/>
        <v>-8.2717026578702169E-2</v>
      </c>
      <c r="P19" s="154"/>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37" spans="7:9" x14ac:dyDescent="0.25">
      <c r="G37" s="1"/>
    </row>
    <row r="48" spans="7:9" x14ac:dyDescent="0.25">
      <c r="I48" s="1"/>
    </row>
  </sheetData>
  <mergeCells count="13">
    <mergeCell ref="N4:P4"/>
    <mergeCell ref="A4:A5"/>
    <mergeCell ref="B4:D4"/>
    <mergeCell ref="E4:G4"/>
    <mergeCell ref="H4:J4"/>
    <mergeCell ref="K4:M4"/>
    <mergeCell ref="A13:A14"/>
    <mergeCell ref="N13:P13"/>
    <mergeCell ref="B14:P14"/>
    <mergeCell ref="B13:D13"/>
    <mergeCell ref="E13:G13"/>
    <mergeCell ref="H13:J13"/>
    <mergeCell ref="K13:M13"/>
  </mergeCells>
  <printOptions horizontalCentered="1"/>
  <pageMargins left="0.23622047244094491" right="0.23622047244094491" top="0.74803149606299213" bottom="0.74803149606299213" header="0.31496062992125984" footer="0.31496062992125984"/>
  <pageSetup paperSize="9" scale="71" orientation="portrait" verticalDpi="0" r:id="rId1"/>
  <ignoredErrors>
    <ignoredError sqref="B9 C9:M9"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B6C14-E1D1-4233-95DD-5C93E7AEF2DC}">
  <sheetPr>
    <pageSetUpPr fitToPage="1"/>
  </sheetPr>
  <dimension ref="A1:AA48"/>
  <sheetViews>
    <sheetView showGridLines="0" zoomScaleNormal="100" workbookViewId="0">
      <selection activeCell="G2" sqref="G2"/>
    </sheetView>
  </sheetViews>
  <sheetFormatPr defaultColWidth="9.109375" defaultRowHeight="12" x14ac:dyDescent="0.25"/>
  <cols>
    <col min="1" max="1" width="22.109375" style="3" customWidth="1"/>
    <col min="2" max="16" width="7.88671875" style="3" customWidth="1"/>
    <col min="17" max="17" width="2.44140625" style="3" customWidth="1"/>
    <col min="18" max="16384" width="9.109375" style="3"/>
  </cols>
  <sheetData>
    <row r="1" spans="1:27" ht="5.25" customHeight="1" x14ac:dyDescent="0.25"/>
    <row r="2" spans="1:27" ht="18.899999999999999" customHeight="1" x14ac:dyDescent="0.3">
      <c r="A2" s="16" t="s">
        <v>162</v>
      </c>
      <c r="B2" s="17"/>
      <c r="C2" s="2"/>
      <c r="D2" s="2"/>
      <c r="E2" s="2"/>
      <c r="F2" s="2"/>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40" t="str">
        <f>+'1'!A4</f>
        <v>Janeiro-maio</v>
      </c>
      <c r="B4" s="236" t="s">
        <v>6</v>
      </c>
      <c r="C4" s="236"/>
      <c r="D4" s="237"/>
      <c r="E4" s="236" t="s">
        <v>31</v>
      </c>
      <c r="F4" s="236"/>
      <c r="G4" s="236"/>
      <c r="H4" s="235" t="s">
        <v>18</v>
      </c>
      <c r="I4" s="236"/>
      <c r="J4" s="237"/>
      <c r="K4" s="236" t="s">
        <v>20</v>
      </c>
      <c r="L4" s="236"/>
      <c r="M4" s="236"/>
      <c r="N4" s="235" t="s">
        <v>24</v>
      </c>
      <c r="O4" s="236"/>
      <c r="P4" s="236"/>
      <c r="Q4" s="1"/>
      <c r="R4" s="1"/>
      <c r="S4" s="1"/>
      <c r="T4" s="1"/>
      <c r="U4" s="1"/>
      <c r="V4" s="1"/>
      <c r="W4" s="1"/>
      <c r="X4" s="1"/>
      <c r="Y4" s="1"/>
      <c r="Z4" s="1"/>
      <c r="AA4" s="1"/>
    </row>
    <row r="5" spans="1:27" ht="30" customHeight="1" x14ac:dyDescent="0.25">
      <c r="A5" s="240"/>
      <c r="B5" s="20">
        <v>2019</v>
      </c>
      <c r="C5" s="20">
        <v>2023</v>
      </c>
      <c r="D5" s="231">
        <v>2024</v>
      </c>
      <c r="E5" s="20">
        <v>2019</v>
      </c>
      <c r="F5" s="20">
        <v>2023</v>
      </c>
      <c r="G5" s="231">
        <v>2024</v>
      </c>
      <c r="H5" s="20">
        <v>2019</v>
      </c>
      <c r="I5" s="20">
        <v>2023</v>
      </c>
      <c r="J5" s="231">
        <v>2024</v>
      </c>
      <c r="K5" s="20">
        <v>2019</v>
      </c>
      <c r="L5" s="20">
        <v>2023</v>
      </c>
      <c r="M5" s="231">
        <v>2024</v>
      </c>
      <c r="N5" s="20">
        <v>2019</v>
      </c>
      <c r="O5" s="20">
        <v>2023</v>
      </c>
      <c r="P5" s="231">
        <v>2024</v>
      </c>
      <c r="Q5" s="1"/>
      <c r="R5" s="1"/>
      <c r="S5" s="1"/>
      <c r="T5" s="1"/>
      <c r="U5" s="1"/>
      <c r="V5" s="1"/>
      <c r="W5" s="1"/>
      <c r="X5" s="1"/>
      <c r="Y5" s="1"/>
      <c r="Z5" s="1"/>
      <c r="AA5" s="1"/>
    </row>
    <row r="6" spans="1:27" ht="18.899999999999999" customHeight="1" x14ac:dyDescent="0.25">
      <c r="A6" s="56" t="s">
        <v>68</v>
      </c>
      <c r="B6" s="150">
        <v>11007</v>
      </c>
      <c r="C6" s="44">
        <v>10694</v>
      </c>
      <c r="D6" s="42">
        <v>11163</v>
      </c>
      <c r="E6" s="150">
        <v>92</v>
      </c>
      <c r="F6" s="44">
        <v>93</v>
      </c>
      <c r="G6" s="44">
        <v>100</v>
      </c>
      <c r="H6" s="38">
        <v>531</v>
      </c>
      <c r="I6" s="39">
        <v>575</v>
      </c>
      <c r="J6" s="151">
        <v>672</v>
      </c>
      <c r="K6" s="44">
        <v>13002</v>
      </c>
      <c r="L6" s="44">
        <v>12146</v>
      </c>
      <c r="M6" s="151">
        <v>12694</v>
      </c>
      <c r="N6" s="226">
        <f t="shared" ref="N6:N7" si="0">E6/B6*100</f>
        <v>0.83583174343599531</v>
      </c>
      <c r="O6" s="226">
        <f t="shared" ref="O6:O7" si="1">F6/C6*100</f>
        <v>0.86964653076491494</v>
      </c>
      <c r="P6" s="226">
        <f t="shared" ref="N6:P8" si="2">G6/D6*100</f>
        <v>0.89581653677326889</v>
      </c>
      <c r="Q6" s="1"/>
      <c r="R6" s="1"/>
      <c r="S6" s="1"/>
      <c r="T6" s="1"/>
      <c r="U6" s="1"/>
      <c r="V6" s="1"/>
      <c r="W6" s="1"/>
      <c r="X6" s="1"/>
      <c r="Y6" s="1"/>
      <c r="Z6" s="1"/>
      <c r="AA6" s="1"/>
    </row>
    <row r="7" spans="1:27" ht="18.899999999999999" customHeight="1" x14ac:dyDescent="0.25">
      <c r="A7" s="56" t="s">
        <v>69</v>
      </c>
      <c r="B7" s="150">
        <v>2821</v>
      </c>
      <c r="C7" s="44">
        <v>2837</v>
      </c>
      <c r="D7" s="42">
        <v>2882</v>
      </c>
      <c r="E7" s="150">
        <v>102</v>
      </c>
      <c r="F7" s="44">
        <v>95</v>
      </c>
      <c r="G7" s="44">
        <v>79</v>
      </c>
      <c r="H7" s="41">
        <v>313</v>
      </c>
      <c r="I7" s="44">
        <v>323</v>
      </c>
      <c r="J7" s="42">
        <v>282</v>
      </c>
      <c r="K7" s="44">
        <v>3648</v>
      </c>
      <c r="L7" s="44">
        <v>3597</v>
      </c>
      <c r="M7" s="42">
        <v>3638</v>
      </c>
      <c r="N7" s="226">
        <f t="shared" si="0"/>
        <v>3.6157390996100673</v>
      </c>
      <c r="O7" s="226">
        <f t="shared" si="1"/>
        <v>3.3486076841734227</v>
      </c>
      <c r="P7" s="226">
        <f t="shared" si="2"/>
        <v>2.7411519777931992</v>
      </c>
      <c r="Q7" s="1"/>
      <c r="R7" s="1"/>
      <c r="S7" s="1"/>
      <c r="T7" s="1"/>
      <c r="U7" s="1"/>
      <c r="V7" s="1"/>
      <c r="W7" s="1"/>
      <c r="X7" s="1"/>
      <c r="Y7" s="1"/>
      <c r="Z7" s="1"/>
      <c r="AA7" s="1"/>
    </row>
    <row r="8" spans="1:27" ht="18.899999999999999" customHeight="1" thickBot="1" x14ac:dyDescent="0.3">
      <c r="A8" s="13" t="s">
        <v>35</v>
      </c>
      <c r="B8" s="9">
        <f>SUM(B6:B7)</f>
        <v>13828</v>
      </c>
      <c r="C8" s="14">
        <f t="shared" ref="C8:G8" si="3">SUM(C6:C7)</f>
        <v>13531</v>
      </c>
      <c r="D8" s="89">
        <f t="shared" si="3"/>
        <v>14045</v>
      </c>
      <c r="E8" s="14">
        <f t="shared" si="3"/>
        <v>194</v>
      </c>
      <c r="F8" s="14">
        <f t="shared" si="3"/>
        <v>188</v>
      </c>
      <c r="G8" s="14">
        <f t="shared" si="3"/>
        <v>179</v>
      </c>
      <c r="H8" s="9">
        <f t="shared" ref="H8" si="4">SUM(H6:H7)</f>
        <v>844</v>
      </c>
      <c r="I8" s="14">
        <f t="shared" ref="I8" si="5">SUM(I6:I7)</f>
        <v>898</v>
      </c>
      <c r="J8" s="89">
        <f t="shared" ref="J8" si="6">SUM(J6:J7)</f>
        <v>954</v>
      </c>
      <c r="K8" s="14">
        <f t="shared" ref="K8" si="7">SUM(K6:K7)</f>
        <v>16650</v>
      </c>
      <c r="L8" s="14">
        <f t="shared" ref="L8" si="8">SUM(L6:L7)</f>
        <v>15743</v>
      </c>
      <c r="M8" s="89">
        <f t="shared" ref="M8" si="9">SUM(M6:M7)</f>
        <v>16332</v>
      </c>
      <c r="N8" s="134">
        <f t="shared" si="2"/>
        <v>1.4029505351460805</v>
      </c>
      <c r="O8" s="134">
        <f t="shared" si="2"/>
        <v>1.3894021136649175</v>
      </c>
      <c r="P8" s="134">
        <f t="shared" si="2"/>
        <v>1.2744749021003916</v>
      </c>
      <c r="Q8" s="1"/>
      <c r="R8" s="1"/>
      <c r="S8" s="1"/>
      <c r="T8" s="1"/>
      <c r="U8" s="1"/>
      <c r="V8" s="1"/>
      <c r="W8" s="1"/>
      <c r="X8" s="1"/>
      <c r="Y8" s="1"/>
      <c r="Z8" s="1"/>
      <c r="AA8" s="1"/>
    </row>
    <row r="9" spans="1:27" ht="18.899999999999999" customHeight="1" x14ac:dyDescent="0.25">
      <c r="A9" s="1"/>
      <c r="B9" s="1"/>
      <c r="C9" s="1"/>
      <c r="D9" s="1"/>
      <c r="E9" s="1"/>
      <c r="F9" s="1"/>
      <c r="G9" s="1"/>
      <c r="H9" s="1"/>
      <c r="I9" s="1"/>
      <c r="J9" s="1"/>
      <c r="K9" s="1"/>
      <c r="L9" s="1"/>
      <c r="M9" s="1"/>
      <c r="N9" s="1"/>
      <c r="O9" s="1"/>
      <c r="P9" s="1"/>
      <c r="Q9" s="1"/>
      <c r="R9" s="1"/>
      <c r="S9" s="1"/>
      <c r="T9" s="1"/>
      <c r="U9" s="1"/>
      <c r="V9" s="1"/>
      <c r="W9" s="1"/>
      <c r="X9" s="1"/>
      <c r="Y9" s="1"/>
      <c r="Z9" s="1"/>
      <c r="AA9" s="1"/>
    </row>
    <row r="10" spans="1:27" ht="18.899999999999999" customHeight="1" x14ac:dyDescent="0.3">
      <c r="A10" s="16" t="s">
        <v>165</v>
      </c>
      <c r="B10" s="2"/>
      <c r="C10" s="2"/>
      <c r="D10" s="2"/>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thickBot="1" x14ac:dyDescent="0.3">
      <c r="A11" s="2"/>
      <c r="B11" s="2"/>
      <c r="C11" s="2"/>
      <c r="D11" s="2"/>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240" t="str">
        <f>+'1'!A4</f>
        <v>Janeiro-maio</v>
      </c>
      <c r="B12" s="235" t="s">
        <v>6</v>
      </c>
      <c r="C12" s="236"/>
      <c r="D12" s="237"/>
      <c r="E12" s="236" t="s">
        <v>31</v>
      </c>
      <c r="F12" s="236"/>
      <c r="G12" s="236"/>
      <c r="H12" s="235" t="s">
        <v>18</v>
      </c>
      <c r="I12" s="236"/>
      <c r="J12" s="237"/>
      <c r="K12" s="236" t="s">
        <v>20</v>
      </c>
      <c r="L12" s="236"/>
      <c r="M12" s="236"/>
      <c r="N12" s="235" t="s">
        <v>24</v>
      </c>
      <c r="O12" s="236"/>
      <c r="P12" s="236"/>
      <c r="Q12" s="1"/>
      <c r="R12" s="1"/>
      <c r="S12" s="1"/>
      <c r="T12" s="1"/>
      <c r="U12" s="1"/>
      <c r="V12" s="1"/>
      <c r="W12" s="1"/>
      <c r="X12" s="1"/>
      <c r="Y12" s="1"/>
      <c r="Z12" s="1"/>
      <c r="AA12" s="1"/>
    </row>
    <row r="13" spans="1:27" ht="18.899999999999999" customHeight="1" x14ac:dyDescent="0.25">
      <c r="A13" s="240"/>
      <c r="B13" s="249" t="s">
        <v>147</v>
      </c>
      <c r="C13" s="241"/>
      <c r="D13" s="241"/>
      <c r="E13" s="241"/>
      <c r="F13" s="241"/>
      <c r="G13" s="241"/>
      <c r="H13" s="241"/>
      <c r="I13" s="241"/>
      <c r="J13" s="241"/>
      <c r="K13" s="241"/>
      <c r="L13" s="241"/>
      <c r="M13" s="241"/>
      <c r="N13" s="241"/>
      <c r="O13" s="241"/>
      <c r="P13" s="241"/>
      <c r="Q13" s="1"/>
      <c r="R13" s="1"/>
      <c r="S13" s="1"/>
      <c r="T13" s="1"/>
      <c r="U13" s="1"/>
      <c r="V13" s="1"/>
      <c r="W13" s="1"/>
      <c r="X13" s="1"/>
      <c r="Y13" s="1"/>
      <c r="Z13" s="1"/>
      <c r="AA13" s="1"/>
    </row>
    <row r="14" spans="1:27" ht="18.899999999999999" customHeight="1" x14ac:dyDescent="0.25">
      <c r="A14" s="5"/>
      <c r="B14" s="90" t="s">
        <v>188</v>
      </c>
      <c r="C14" s="91" t="s">
        <v>189</v>
      </c>
      <c r="D14" s="91"/>
      <c r="E14" s="90" t="s">
        <v>188</v>
      </c>
      <c r="F14" s="91" t="s">
        <v>189</v>
      </c>
      <c r="G14" s="91"/>
      <c r="H14" s="90" t="s">
        <v>188</v>
      </c>
      <c r="I14" s="91" t="s">
        <v>189</v>
      </c>
      <c r="J14" s="92"/>
      <c r="K14" s="90" t="s">
        <v>188</v>
      </c>
      <c r="L14" s="91" t="s">
        <v>189</v>
      </c>
      <c r="M14" s="91"/>
      <c r="N14" s="90" t="s">
        <v>188</v>
      </c>
      <c r="O14" s="91" t="s">
        <v>189</v>
      </c>
      <c r="P14" s="92"/>
      <c r="Q14" s="1"/>
      <c r="R14" s="1"/>
      <c r="S14" s="1"/>
      <c r="T14" s="1"/>
      <c r="U14" s="1"/>
      <c r="V14" s="1"/>
      <c r="W14" s="1"/>
      <c r="X14" s="1"/>
      <c r="Y14" s="1"/>
      <c r="Z14" s="1"/>
      <c r="AA14" s="1"/>
    </row>
    <row r="15" spans="1:27" ht="18.899999999999999" customHeight="1" x14ac:dyDescent="0.25">
      <c r="A15" s="56" t="s">
        <v>68</v>
      </c>
      <c r="B15" s="94">
        <f>(D6/B6)-1</f>
        <v>1.4172799127827762E-2</v>
      </c>
      <c r="C15" s="95">
        <f>(D6/C6)-1</f>
        <v>4.3856368056854222E-2</v>
      </c>
      <c r="D15" s="96"/>
      <c r="E15" s="97">
        <f>(G6/E6)-1</f>
        <v>8.6956521739130377E-2</v>
      </c>
      <c r="F15" s="97">
        <f>(G6/F6)-1</f>
        <v>7.5268817204301008E-2</v>
      </c>
      <c r="G15" s="98"/>
      <c r="H15" s="94">
        <f>(J6/H6)-1</f>
        <v>0.26553672316384191</v>
      </c>
      <c r="I15" s="95">
        <f>(J6/I6)-1</f>
        <v>0.16869565217391314</v>
      </c>
      <c r="J15" s="96"/>
      <c r="K15" s="94">
        <f>(M6/K6)-1</f>
        <v>-2.3688663282571909E-2</v>
      </c>
      <c r="L15" s="95">
        <f>(M6/L6)-1</f>
        <v>4.5117734233492524E-2</v>
      </c>
      <c r="M15" s="96"/>
      <c r="N15" s="97">
        <f>(P6/N6)-1</f>
        <v>7.1766589159061978E-2</v>
      </c>
      <c r="O15" s="97">
        <f>(P6/O6)-1</f>
        <v>3.0092692930466347E-2</v>
      </c>
      <c r="P15" s="33"/>
      <c r="Q15" s="1"/>
      <c r="R15" s="1"/>
      <c r="S15" s="1"/>
      <c r="T15" s="1"/>
      <c r="U15" s="1"/>
      <c r="V15" s="1"/>
      <c r="W15" s="1"/>
      <c r="X15" s="1"/>
      <c r="Y15" s="1"/>
      <c r="Z15" s="1"/>
      <c r="AA15" s="1"/>
    </row>
    <row r="16" spans="1:27" ht="18.899999999999999" customHeight="1" x14ac:dyDescent="0.25">
      <c r="A16" s="56" t="s">
        <v>69</v>
      </c>
      <c r="B16" s="99">
        <f t="shared" ref="B16:B17" si="10">(D7/B7)-1</f>
        <v>2.1623537752569977E-2</v>
      </c>
      <c r="C16" s="97">
        <f t="shared" ref="C16:C17" si="11">(D7/C7)-1</f>
        <v>1.586182587240037E-2</v>
      </c>
      <c r="D16" s="100"/>
      <c r="E16" s="97">
        <f t="shared" ref="E16:E17" si="12">(G7/E7)-1</f>
        <v>-0.22549019607843135</v>
      </c>
      <c r="F16" s="97">
        <f t="shared" ref="F16:F17" si="13">(G7/F7)-1</f>
        <v>-0.16842105263157892</v>
      </c>
      <c r="G16" s="98"/>
      <c r="H16" s="99">
        <f t="shared" ref="H16:H17" si="14">(J7/H7)-1</f>
        <v>-9.9041533546325833E-2</v>
      </c>
      <c r="I16" s="97">
        <f t="shared" ref="I16:I17" si="15">(J7/I7)-1</f>
        <v>-0.12693498452012386</v>
      </c>
      <c r="J16" s="100"/>
      <c r="K16" s="99">
        <f t="shared" ref="K16:K17" si="16">(M7/K7)-1</f>
        <v>-2.7412280701754055E-3</v>
      </c>
      <c r="L16" s="97">
        <f t="shared" ref="L16:L17" si="17">(M7/L7)-1</f>
        <v>1.1398387545176636E-2</v>
      </c>
      <c r="M16" s="100"/>
      <c r="N16" s="97">
        <f t="shared" ref="N16:N17" si="18">(P7/N7)-1</f>
        <v>-0.24188335986719467</v>
      </c>
      <c r="O16" s="97">
        <f t="shared" ref="O16:O17" si="19">(P7/O7)-1</f>
        <v>-0.18140545673691522</v>
      </c>
      <c r="P16" s="33"/>
      <c r="Q16" s="1"/>
      <c r="R16" s="1"/>
      <c r="S16" s="1"/>
      <c r="T16" s="1"/>
      <c r="U16" s="1"/>
      <c r="V16" s="1"/>
      <c r="W16" s="1"/>
      <c r="X16" s="1"/>
      <c r="Y16" s="1"/>
      <c r="Z16" s="1"/>
      <c r="AA16" s="1"/>
    </row>
    <row r="17" spans="1:27" ht="18.899999999999999" customHeight="1" thickBot="1" x14ac:dyDescent="0.3">
      <c r="A17" s="13" t="s">
        <v>35</v>
      </c>
      <c r="B17" s="106">
        <f t="shared" si="10"/>
        <v>1.5692797223025634E-2</v>
      </c>
      <c r="C17" s="104">
        <f t="shared" si="11"/>
        <v>3.7986845022540905E-2</v>
      </c>
      <c r="D17" s="125"/>
      <c r="E17" s="104">
        <f t="shared" si="12"/>
        <v>-7.7319587628865927E-2</v>
      </c>
      <c r="F17" s="104">
        <f t="shared" si="13"/>
        <v>-4.7872340425531901E-2</v>
      </c>
      <c r="G17" s="153"/>
      <c r="H17" s="106">
        <f t="shared" si="14"/>
        <v>0.13033175355450233</v>
      </c>
      <c r="I17" s="104">
        <f t="shared" si="15"/>
        <v>6.2360801781737196E-2</v>
      </c>
      <c r="J17" s="125"/>
      <c r="K17" s="106">
        <f t="shared" si="16"/>
        <v>-1.9099099099099126E-2</v>
      </c>
      <c r="L17" s="104">
        <f t="shared" si="17"/>
        <v>3.741345359842474E-2</v>
      </c>
      <c r="M17" s="125"/>
      <c r="N17" s="104">
        <f t="shared" si="18"/>
        <v>-9.1575312049267277E-2</v>
      </c>
      <c r="O17" s="104">
        <f t="shared" si="19"/>
        <v>-8.2717026578702169E-2</v>
      </c>
      <c r="P17" s="154"/>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13">
    <mergeCell ref="N4:P4"/>
    <mergeCell ref="A4:A5"/>
    <mergeCell ref="B4:D4"/>
    <mergeCell ref="E4:G4"/>
    <mergeCell ref="H4:J4"/>
    <mergeCell ref="K4:M4"/>
    <mergeCell ref="A12:A13"/>
    <mergeCell ref="N12:P12"/>
    <mergeCell ref="B13:P13"/>
    <mergeCell ref="B12:D12"/>
    <mergeCell ref="E12:G12"/>
    <mergeCell ref="H12:J12"/>
    <mergeCell ref="K12:M12"/>
  </mergeCells>
  <printOptions horizontalCentered="1"/>
  <pageMargins left="0.23622047244094491" right="0.23622047244094491" top="0.74803149606299213" bottom="0.74803149606299213" header="0.31496062992125984" footer="0.31496062992125984"/>
  <pageSetup paperSize="9" scale="69" orientation="portrait" verticalDpi="0" r:id="rId1"/>
  <ignoredErrors>
    <ignoredError sqref="B8:M8"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17EA-C0BD-44F7-949F-6BC5A0E11F4F}">
  <sheetPr>
    <pageSetUpPr fitToPage="1"/>
  </sheetPr>
  <dimension ref="A1:AA48"/>
  <sheetViews>
    <sheetView showGridLines="0" zoomScaleNormal="100" workbookViewId="0">
      <selection activeCell="G2" sqref="G2"/>
    </sheetView>
  </sheetViews>
  <sheetFormatPr defaultColWidth="9.109375" defaultRowHeight="12" x14ac:dyDescent="0.3"/>
  <cols>
    <col min="1" max="1" width="18.6640625" style="130" customWidth="1"/>
    <col min="2" max="16" width="7.88671875" style="130" customWidth="1"/>
    <col min="17" max="17" width="3.109375" style="130" customWidth="1"/>
    <col min="18" max="16384" width="9.109375" style="130"/>
  </cols>
  <sheetData>
    <row r="1" spans="1:27" ht="7.5" customHeight="1" x14ac:dyDescent="0.3"/>
    <row r="2" spans="1:27" ht="18.899999999999999" customHeight="1" x14ac:dyDescent="0.3">
      <c r="A2" s="131" t="s">
        <v>163</v>
      </c>
      <c r="B2" s="132"/>
      <c r="C2" s="133"/>
      <c r="D2" s="133"/>
      <c r="E2" s="133"/>
      <c r="F2" s="63"/>
      <c r="G2" s="63"/>
      <c r="H2" s="63"/>
      <c r="I2" s="63"/>
      <c r="J2" s="63"/>
      <c r="K2" s="63"/>
      <c r="L2" s="63"/>
      <c r="M2" s="63"/>
      <c r="N2" s="63"/>
      <c r="O2" s="63"/>
      <c r="P2" s="63"/>
      <c r="Q2" s="63"/>
      <c r="R2" s="63"/>
      <c r="S2" s="63"/>
      <c r="T2" s="63"/>
      <c r="U2" s="63"/>
      <c r="V2" s="63"/>
      <c r="W2" s="63"/>
      <c r="X2" s="63"/>
      <c r="Y2" s="63"/>
      <c r="Z2" s="63"/>
      <c r="AA2" s="63"/>
    </row>
    <row r="3" spans="1:27" ht="18.899999999999999" customHeight="1" thickBot="1" x14ac:dyDescent="0.35">
      <c r="A3" s="133"/>
      <c r="B3" s="133"/>
      <c r="C3" s="133"/>
      <c r="D3" s="133"/>
      <c r="E3" s="133"/>
      <c r="F3" s="63"/>
      <c r="G3" s="63"/>
      <c r="H3" s="63"/>
      <c r="I3" s="63"/>
      <c r="J3" s="63"/>
      <c r="K3" s="63"/>
      <c r="L3" s="63"/>
      <c r="M3" s="63"/>
      <c r="N3" s="63"/>
      <c r="O3" s="63"/>
      <c r="P3" s="63"/>
      <c r="Q3" s="63"/>
      <c r="R3" s="63"/>
      <c r="S3" s="63"/>
      <c r="T3" s="63"/>
      <c r="U3" s="63"/>
      <c r="V3" s="63"/>
      <c r="W3" s="63"/>
      <c r="X3" s="63"/>
      <c r="Y3" s="63"/>
      <c r="Z3" s="63"/>
      <c r="AA3" s="63"/>
    </row>
    <row r="4" spans="1:27" ht="18.899999999999999" customHeight="1" x14ac:dyDescent="0.3">
      <c r="A4" s="240" t="str">
        <f>+'1'!A4</f>
        <v>Janeiro-maio</v>
      </c>
      <c r="B4" s="235" t="s">
        <v>6</v>
      </c>
      <c r="C4" s="236"/>
      <c r="D4" s="237"/>
      <c r="E4" s="236" t="s">
        <v>31</v>
      </c>
      <c r="F4" s="236"/>
      <c r="G4" s="236"/>
      <c r="H4" s="235" t="s">
        <v>18</v>
      </c>
      <c r="I4" s="236"/>
      <c r="J4" s="237"/>
      <c r="K4" s="236" t="s">
        <v>20</v>
      </c>
      <c r="L4" s="236"/>
      <c r="M4" s="236"/>
      <c r="N4" s="235" t="s">
        <v>24</v>
      </c>
      <c r="O4" s="236"/>
      <c r="P4" s="236"/>
      <c r="Q4" s="63"/>
      <c r="R4" s="63"/>
      <c r="S4" s="63"/>
      <c r="T4" s="63"/>
      <c r="U4" s="63"/>
      <c r="V4" s="63"/>
      <c r="W4" s="63"/>
      <c r="X4" s="63"/>
      <c r="Y4" s="63"/>
      <c r="Z4" s="63"/>
      <c r="AA4" s="63"/>
    </row>
    <row r="5" spans="1:27" ht="30" customHeight="1" x14ac:dyDescent="0.3">
      <c r="A5" s="240"/>
      <c r="B5" s="19">
        <v>2019</v>
      </c>
      <c r="C5" s="20">
        <v>2023</v>
      </c>
      <c r="D5" s="231">
        <v>2024</v>
      </c>
      <c r="E5" s="19">
        <v>2019</v>
      </c>
      <c r="F5" s="20">
        <v>2023</v>
      </c>
      <c r="G5" s="231">
        <v>2024</v>
      </c>
      <c r="H5" s="19">
        <v>2019</v>
      </c>
      <c r="I5" s="20">
        <v>2023</v>
      </c>
      <c r="J5" s="231">
        <v>2024</v>
      </c>
      <c r="K5" s="19">
        <v>2019</v>
      </c>
      <c r="L5" s="20">
        <v>2023</v>
      </c>
      <c r="M5" s="231">
        <v>2024</v>
      </c>
      <c r="N5" s="19">
        <v>2019</v>
      </c>
      <c r="O5" s="20">
        <v>2023</v>
      </c>
      <c r="P5" s="231">
        <v>2024</v>
      </c>
      <c r="Q5" s="63"/>
      <c r="R5" s="63"/>
      <c r="S5" s="63"/>
      <c r="T5" s="63"/>
      <c r="U5" s="63"/>
      <c r="V5" s="63"/>
      <c r="W5" s="63"/>
      <c r="X5" s="63"/>
      <c r="Y5" s="63"/>
      <c r="Z5" s="63"/>
      <c r="AA5" s="63"/>
    </row>
    <row r="6" spans="1:27" ht="17.100000000000001" customHeight="1" x14ac:dyDescent="0.3">
      <c r="A6" s="56" t="s">
        <v>71</v>
      </c>
      <c r="B6" s="38">
        <v>747</v>
      </c>
      <c r="C6" s="39">
        <v>730</v>
      </c>
      <c r="D6" s="118">
        <v>823</v>
      </c>
      <c r="E6" s="39">
        <v>27</v>
      </c>
      <c r="F6" s="39">
        <v>17</v>
      </c>
      <c r="G6" s="118">
        <v>18</v>
      </c>
      <c r="H6" s="44">
        <v>62</v>
      </c>
      <c r="I6" s="44">
        <v>65</v>
      </c>
      <c r="J6" s="117">
        <v>49</v>
      </c>
      <c r="K6" s="39">
        <v>1046</v>
      </c>
      <c r="L6" s="39">
        <v>1010</v>
      </c>
      <c r="M6" s="118">
        <v>1137</v>
      </c>
      <c r="N6" s="226">
        <f t="shared" ref="N6:N13" si="0">E6/B6*100</f>
        <v>3.6144578313253009</v>
      </c>
      <c r="O6" s="226">
        <f t="shared" ref="O6:O13" si="1">F6/C6*100</f>
        <v>2.3287671232876712</v>
      </c>
      <c r="P6" s="226">
        <f t="shared" ref="P6:P13" si="2">G6/D6*100</f>
        <v>2.187120291616039</v>
      </c>
      <c r="Q6" s="63"/>
      <c r="R6" s="63"/>
      <c r="S6" s="63"/>
      <c r="T6" s="63"/>
      <c r="U6" s="63"/>
      <c r="V6" s="63"/>
      <c r="W6" s="63"/>
      <c r="X6" s="63"/>
      <c r="Y6" s="63"/>
      <c r="Z6" s="63"/>
      <c r="AA6" s="63"/>
    </row>
    <row r="7" spans="1:27" ht="17.100000000000001" customHeight="1" x14ac:dyDescent="0.3">
      <c r="A7" s="56" t="s">
        <v>144</v>
      </c>
      <c r="B7" s="41">
        <v>9096</v>
      </c>
      <c r="C7" s="44">
        <v>8624</v>
      </c>
      <c r="D7" s="117">
        <v>8826</v>
      </c>
      <c r="E7" s="44">
        <v>62</v>
      </c>
      <c r="F7" s="44">
        <v>68</v>
      </c>
      <c r="G7" s="117">
        <v>61</v>
      </c>
      <c r="H7" s="44">
        <v>398</v>
      </c>
      <c r="I7" s="44">
        <v>401</v>
      </c>
      <c r="J7" s="117">
        <v>460</v>
      </c>
      <c r="K7" s="44">
        <v>10618</v>
      </c>
      <c r="L7" s="44">
        <v>9682</v>
      </c>
      <c r="M7" s="117">
        <v>9948</v>
      </c>
      <c r="N7" s="226">
        <f t="shared" si="0"/>
        <v>0.68161829375549687</v>
      </c>
      <c r="O7" s="226">
        <f t="shared" si="1"/>
        <v>0.78849721706864573</v>
      </c>
      <c r="P7" s="226">
        <f t="shared" si="2"/>
        <v>0.69113981418536141</v>
      </c>
      <c r="Q7" s="63"/>
      <c r="R7" s="63"/>
      <c r="S7" s="63"/>
      <c r="T7" s="63"/>
      <c r="U7" s="63"/>
      <c r="V7" s="63"/>
      <c r="W7" s="63"/>
      <c r="X7" s="63"/>
      <c r="Y7" s="63"/>
      <c r="Z7" s="63"/>
      <c r="AA7" s="63"/>
    </row>
    <row r="8" spans="1:27" ht="17.100000000000001" customHeight="1" x14ac:dyDescent="0.3">
      <c r="A8" s="56" t="s">
        <v>73</v>
      </c>
      <c r="B8" s="41">
        <v>468</v>
      </c>
      <c r="C8" s="44">
        <v>467</v>
      </c>
      <c r="D8" s="117">
        <v>480</v>
      </c>
      <c r="E8" s="44">
        <v>10</v>
      </c>
      <c r="F8" s="44">
        <v>10</v>
      </c>
      <c r="G8" s="117">
        <v>10</v>
      </c>
      <c r="H8" s="44">
        <v>69</v>
      </c>
      <c r="I8" s="44">
        <v>37</v>
      </c>
      <c r="J8" s="117">
        <v>57</v>
      </c>
      <c r="K8" s="44">
        <v>541</v>
      </c>
      <c r="L8" s="44">
        <v>556</v>
      </c>
      <c r="M8" s="117">
        <v>512</v>
      </c>
      <c r="N8" s="226">
        <f t="shared" si="0"/>
        <v>2.1367521367521367</v>
      </c>
      <c r="O8" s="226">
        <f t="shared" si="1"/>
        <v>2.1413276231263381</v>
      </c>
      <c r="P8" s="226">
        <f t="shared" si="2"/>
        <v>2.083333333333333</v>
      </c>
      <c r="Q8" s="63"/>
      <c r="R8" s="63"/>
      <c r="S8" s="63"/>
      <c r="T8" s="63"/>
      <c r="U8" s="63"/>
      <c r="V8" s="63"/>
      <c r="W8" s="63"/>
      <c r="X8" s="63"/>
      <c r="Y8" s="63"/>
      <c r="Z8" s="63"/>
      <c r="AA8" s="63"/>
    </row>
    <row r="9" spans="1:27" ht="17.100000000000001" customHeight="1" x14ac:dyDescent="0.3">
      <c r="A9" s="56" t="s">
        <v>74</v>
      </c>
      <c r="B9" s="41">
        <v>2353</v>
      </c>
      <c r="C9" s="44">
        <v>2682</v>
      </c>
      <c r="D9" s="117">
        <v>2762</v>
      </c>
      <c r="E9" s="44">
        <v>57</v>
      </c>
      <c r="F9" s="44">
        <v>51</v>
      </c>
      <c r="G9" s="117">
        <v>64</v>
      </c>
      <c r="H9" s="44">
        <v>204</v>
      </c>
      <c r="I9" s="44">
        <v>298</v>
      </c>
      <c r="J9" s="117">
        <v>276</v>
      </c>
      <c r="K9" s="44">
        <v>3024</v>
      </c>
      <c r="L9" s="44">
        <v>3292</v>
      </c>
      <c r="M9" s="117">
        <v>3406</v>
      </c>
      <c r="N9" s="226">
        <f t="shared" si="0"/>
        <v>2.4224394390140245</v>
      </c>
      <c r="O9" s="226">
        <f t="shared" si="1"/>
        <v>1.9015659955257269</v>
      </c>
      <c r="P9" s="226">
        <f t="shared" si="2"/>
        <v>2.3171614771904414</v>
      </c>
      <c r="Q9" s="63"/>
      <c r="R9" s="63"/>
      <c r="S9" s="63"/>
      <c r="T9" s="63"/>
      <c r="U9" s="63"/>
      <c r="V9" s="63"/>
      <c r="W9" s="63"/>
      <c r="X9" s="63"/>
      <c r="Y9" s="63"/>
      <c r="Z9" s="63"/>
      <c r="AA9" s="63"/>
    </row>
    <row r="10" spans="1:27" ht="17.100000000000001" customHeight="1" x14ac:dyDescent="0.3">
      <c r="A10" s="56" t="s">
        <v>76</v>
      </c>
      <c r="B10" s="41">
        <v>124</v>
      </c>
      <c r="C10" s="44">
        <v>93</v>
      </c>
      <c r="D10" s="117">
        <v>92</v>
      </c>
      <c r="E10" s="44">
        <v>4</v>
      </c>
      <c r="F10" s="44">
        <v>7</v>
      </c>
      <c r="G10" s="117">
        <v>3</v>
      </c>
      <c r="H10" s="44">
        <v>13</v>
      </c>
      <c r="I10" s="44">
        <v>6</v>
      </c>
      <c r="J10" s="117">
        <v>13</v>
      </c>
      <c r="K10" s="44">
        <v>155</v>
      </c>
      <c r="L10" s="44">
        <v>125</v>
      </c>
      <c r="M10" s="117">
        <v>112</v>
      </c>
      <c r="N10" s="226">
        <f t="shared" si="0"/>
        <v>3.225806451612903</v>
      </c>
      <c r="O10" s="226">
        <f t="shared" si="1"/>
        <v>7.5268817204301079</v>
      </c>
      <c r="P10" s="226">
        <f t="shared" si="2"/>
        <v>3.2608695652173911</v>
      </c>
      <c r="Q10" s="63"/>
      <c r="R10" s="63"/>
      <c r="S10" s="63"/>
      <c r="T10" s="63"/>
      <c r="U10" s="63"/>
      <c r="V10" s="63"/>
      <c r="W10" s="63"/>
      <c r="X10" s="63"/>
      <c r="Y10" s="63"/>
      <c r="Z10" s="63"/>
      <c r="AA10" s="63"/>
    </row>
    <row r="11" spans="1:27" ht="17.100000000000001" customHeight="1" x14ac:dyDescent="0.3">
      <c r="A11" s="56" t="s">
        <v>79</v>
      </c>
      <c r="B11" s="41">
        <v>365</v>
      </c>
      <c r="C11" s="44">
        <v>319</v>
      </c>
      <c r="D11" s="117">
        <v>336</v>
      </c>
      <c r="E11" s="44">
        <v>10</v>
      </c>
      <c r="F11" s="44">
        <v>13</v>
      </c>
      <c r="G11" s="117">
        <v>7</v>
      </c>
      <c r="H11" s="44">
        <v>28</v>
      </c>
      <c r="I11" s="44">
        <v>22</v>
      </c>
      <c r="J11" s="117">
        <v>20</v>
      </c>
      <c r="K11" s="44">
        <v>474</v>
      </c>
      <c r="L11" s="44">
        <v>398</v>
      </c>
      <c r="M11" s="117">
        <v>427</v>
      </c>
      <c r="N11" s="226">
        <f t="shared" si="0"/>
        <v>2.7397260273972601</v>
      </c>
      <c r="O11" s="226">
        <f t="shared" si="1"/>
        <v>4.0752351097178678</v>
      </c>
      <c r="P11" s="226">
        <f t="shared" si="2"/>
        <v>2.083333333333333</v>
      </c>
      <c r="Q11" s="63"/>
      <c r="R11" s="63"/>
      <c r="S11" s="63"/>
      <c r="T11" s="63"/>
      <c r="U11" s="63"/>
      <c r="V11" s="63"/>
      <c r="W11" s="63"/>
      <c r="X11" s="63"/>
      <c r="Y11" s="63"/>
      <c r="Z11" s="63"/>
      <c r="AA11" s="63"/>
    </row>
    <row r="12" spans="1:27" ht="17.100000000000001" customHeight="1" x14ac:dyDescent="0.3">
      <c r="A12" s="56" t="s">
        <v>81</v>
      </c>
      <c r="B12" s="41">
        <v>111</v>
      </c>
      <c r="C12" s="44">
        <v>76</v>
      </c>
      <c r="D12" s="117">
        <v>100</v>
      </c>
      <c r="E12" s="44">
        <v>6</v>
      </c>
      <c r="F12" s="44">
        <v>6</v>
      </c>
      <c r="G12" s="117">
        <v>0</v>
      </c>
      <c r="H12" s="44">
        <v>8</v>
      </c>
      <c r="I12" s="44">
        <v>8</v>
      </c>
      <c r="J12" s="117">
        <v>6</v>
      </c>
      <c r="K12" s="44">
        <v>140</v>
      </c>
      <c r="L12" s="44">
        <v>98</v>
      </c>
      <c r="M12" s="117">
        <v>120</v>
      </c>
      <c r="N12" s="226">
        <f t="shared" si="0"/>
        <v>5.4054054054054053</v>
      </c>
      <c r="O12" s="226">
        <f t="shared" si="1"/>
        <v>7.8947368421052628</v>
      </c>
      <c r="P12" s="226">
        <f t="shared" si="2"/>
        <v>0</v>
      </c>
      <c r="Q12" s="63"/>
      <c r="R12" s="63"/>
      <c r="S12" s="63"/>
      <c r="T12" s="63"/>
      <c r="U12" s="63"/>
      <c r="V12" s="63"/>
      <c r="W12" s="63"/>
      <c r="X12" s="63"/>
      <c r="Y12" s="63"/>
      <c r="Z12" s="63"/>
      <c r="AA12" s="63"/>
    </row>
    <row r="13" spans="1:27" ht="17.100000000000001" customHeight="1" x14ac:dyDescent="0.3">
      <c r="A13" s="56" t="s">
        <v>70</v>
      </c>
      <c r="B13" s="41">
        <v>564</v>
      </c>
      <c r="C13" s="44">
        <v>540</v>
      </c>
      <c r="D13" s="117">
        <v>626</v>
      </c>
      <c r="E13" s="44">
        <v>18</v>
      </c>
      <c r="F13" s="44">
        <v>16</v>
      </c>
      <c r="G13" s="117">
        <v>16</v>
      </c>
      <c r="H13" s="44">
        <v>62</v>
      </c>
      <c r="I13" s="44">
        <v>61</v>
      </c>
      <c r="J13" s="117">
        <v>73</v>
      </c>
      <c r="K13" s="44">
        <v>652</v>
      </c>
      <c r="L13" s="44">
        <v>582</v>
      </c>
      <c r="M13" s="117">
        <v>670</v>
      </c>
      <c r="N13" s="226">
        <f t="shared" si="0"/>
        <v>3.1914893617021276</v>
      </c>
      <c r="O13" s="226">
        <f t="shared" si="1"/>
        <v>2.9629629629629632</v>
      </c>
      <c r="P13" s="226">
        <f t="shared" si="2"/>
        <v>2.5559105431309903</v>
      </c>
      <c r="Q13" s="63"/>
      <c r="R13" s="63"/>
      <c r="S13" s="63"/>
      <c r="T13" s="63"/>
      <c r="U13" s="63"/>
      <c r="V13" s="63"/>
      <c r="W13" s="63"/>
      <c r="X13" s="63"/>
      <c r="Y13" s="63"/>
      <c r="Z13" s="63"/>
      <c r="AA13" s="63"/>
    </row>
    <row r="14" spans="1:27" ht="17.100000000000001" customHeight="1" thickBot="1" x14ac:dyDescent="0.35">
      <c r="A14" s="13" t="s">
        <v>35</v>
      </c>
      <c r="B14" s="9">
        <f t="shared" ref="B14:M14" si="3">SUM(B6:B13)</f>
        <v>13828</v>
      </c>
      <c r="C14" s="14">
        <f t="shared" si="3"/>
        <v>13531</v>
      </c>
      <c r="D14" s="14">
        <f t="shared" si="3"/>
        <v>14045</v>
      </c>
      <c r="E14" s="9">
        <f t="shared" si="3"/>
        <v>194</v>
      </c>
      <c r="F14" s="14">
        <f t="shared" si="3"/>
        <v>188</v>
      </c>
      <c r="G14" s="89">
        <f t="shared" si="3"/>
        <v>179</v>
      </c>
      <c r="H14" s="14">
        <f t="shared" si="3"/>
        <v>844</v>
      </c>
      <c r="I14" s="14">
        <f t="shared" si="3"/>
        <v>898</v>
      </c>
      <c r="J14" s="14">
        <f t="shared" si="3"/>
        <v>954</v>
      </c>
      <c r="K14" s="9">
        <f t="shared" si="3"/>
        <v>16650</v>
      </c>
      <c r="L14" s="14">
        <f t="shared" si="3"/>
        <v>15743</v>
      </c>
      <c r="M14" s="89">
        <f t="shared" si="3"/>
        <v>16332</v>
      </c>
      <c r="N14" s="134">
        <f t="shared" ref="N14" si="4">E14/B14*100</f>
        <v>1.4029505351460805</v>
      </c>
      <c r="O14" s="134">
        <f t="shared" ref="O14:P14" si="5">F14/C14*100</f>
        <v>1.3894021136649175</v>
      </c>
      <c r="P14" s="134">
        <f t="shared" si="5"/>
        <v>1.2744749021003916</v>
      </c>
      <c r="Q14" s="63"/>
      <c r="R14" s="63"/>
      <c r="S14" s="63"/>
      <c r="T14" s="63"/>
      <c r="U14" s="63"/>
      <c r="V14" s="63"/>
      <c r="W14" s="63"/>
      <c r="X14" s="63"/>
      <c r="Y14" s="63"/>
      <c r="Z14" s="63"/>
      <c r="AA14" s="63"/>
    </row>
    <row r="15" spans="1:27" ht="24.75" customHeight="1" x14ac:dyDescent="0.3">
      <c r="A15" s="250" t="s">
        <v>201</v>
      </c>
      <c r="B15" s="250"/>
      <c r="C15" s="250"/>
      <c r="D15" s="250"/>
      <c r="E15" s="250"/>
      <c r="F15" s="250"/>
      <c r="G15" s="63"/>
      <c r="H15" s="63"/>
      <c r="I15" s="63"/>
      <c r="J15" s="63"/>
      <c r="K15" s="63"/>
      <c r="L15" s="63"/>
      <c r="M15" s="63"/>
      <c r="N15" s="63"/>
      <c r="O15" s="63"/>
      <c r="P15" s="63"/>
      <c r="Q15" s="63"/>
      <c r="R15" s="63"/>
      <c r="S15" s="63"/>
      <c r="T15" s="63"/>
      <c r="U15" s="63"/>
      <c r="V15" s="63"/>
      <c r="W15" s="63"/>
      <c r="X15" s="63"/>
      <c r="Y15" s="63"/>
      <c r="Z15" s="63"/>
      <c r="AA15" s="63"/>
    </row>
    <row r="16" spans="1:27" ht="18.899999999999999" customHeight="1" x14ac:dyDescent="0.3">
      <c r="A16" s="63"/>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row>
    <row r="17" spans="1:27" ht="21" customHeight="1" x14ac:dyDescent="0.3">
      <c r="A17" s="131" t="s">
        <v>164</v>
      </c>
      <c r="B17" s="133"/>
      <c r="C17" s="133"/>
      <c r="D17" s="133"/>
      <c r="E17" s="63"/>
      <c r="F17" s="63"/>
      <c r="G17" s="63"/>
      <c r="H17" s="63"/>
      <c r="I17" s="63"/>
      <c r="J17" s="63"/>
      <c r="K17" s="63"/>
      <c r="L17" s="63"/>
      <c r="M17" s="63"/>
      <c r="N17" s="63"/>
      <c r="O17" s="63"/>
      <c r="P17" s="63"/>
      <c r="Q17" s="63"/>
      <c r="R17" s="63"/>
      <c r="S17" s="63"/>
      <c r="T17" s="63"/>
      <c r="U17" s="63"/>
      <c r="V17" s="63"/>
      <c r="W17" s="63"/>
      <c r="X17" s="63"/>
      <c r="Y17" s="63"/>
      <c r="Z17" s="63"/>
      <c r="AA17" s="63"/>
    </row>
    <row r="18" spans="1:27" ht="18.899999999999999" customHeight="1" thickBot="1" x14ac:dyDescent="0.35">
      <c r="A18" s="133"/>
      <c r="B18" s="133"/>
      <c r="C18" s="133"/>
      <c r="D18" s="133"/>
      <c r="E18" s="63"/>
      <c r="F18" s="63"/>
      <c r="G18" s="63"/>
      <c r="H18" s="63"/>
      <c r="I18" s="63"/>
      <c r="J18" s="63"/>
      <c r="K18" s="63"/>
      <c r="L18" s="63"/>
      <c r="M18" s="63"/>
      <c r="N18" s="63"/>
      <c r="O18" s="63"/>
      <c r="P18" s="63"/>
      <c r="Q18" s="63"/>
      <c r="R18" s="63"/>
      <c r="S18" s="63"/>
      <c r="T18" s="63"/>
      <c r="U18" s="63"/>
      <c r="V18" s="63"/>
      <c r="W18" s="63"/>
      <c r="X18" s="63"/>
      <c r="Y18" s="63"/>
      <c r="Z18" s="63"/>
      <c r="AA18" s="63"/>
    </row>
    <row r="19" spans="1:27" ht="18.899999999999999" customHeight="1" x14ac:dyDescent="0.3">
      <c r="A19" s="240" t="str">
        <f>+'1'!A4</f>
        <v>Janeiro-maio</v>
      </c>
      <c r="B19" s="235" t="s">
        <v>6</v>
      </c>
      <c r="C19" s="236"/>
      <c r="D19" s="237"/>
      <c r="E19" s="236" t="s">
        <v>31</v>
      </c>
      <c r="F19" s="236"/>
      <c r="G19" s="236"/>
      <c r="H19" s="235" t="s">
        <v>18</v>
      </c>
      <c r="I19" s="236"/>
      <c r="J19" s="237"/>
      <c r="K19" s="236" t="s">
        <v>20</v>
      </c>
      <c r="L19" s="236"/>
      <c r="M19" s="236"/>
      <c r="N19" s="235" t="s">
        <v>24</v>
      </c>
      <c r="O19" s="236"/>
      <c r="P19" s="236"/>
      <c r="Q19" s="63"/>
      <c r="R19" s="63"/>
      <c r="S19" s="63"/>
      <c r="T19" s="63"/>
      <c r="U19" s="63"/>
      <c r="V19" s="63"/>
      <c r="W19" s="63"/>
      <c r="X19" s="63"/>
      <c r="Y19" s="63"/>
      <c r="Z19" s="63"/>
      <c r="AA19" s="63"/>
    </row>
    <row r="20" spans="1:27" ht="18.899999999999999" customHeight="1" x14ac:dyDescent="0.3">
      <c r="A20" s="240"/>
      <c r="B20" s="249" t="s">
        <v>147</v>
      </c>
      <c r="C20" s="241"/>
      <c r="D20" s="241"/>
      <c r="E20" s="241"/>
      <c r="F20" s="241"/>
      <c r="G20" s="241"/>
      <c r="H20" s="241"/>
      <c r="I20" s="241"/>
      <c r="J20" s="241"/>
      <c r="K20" s="241"/>
      <c r="L20" s="241"/>
      <c r="M20" s="241"/>
      <c r="N20" s="241"/>
      <c r="O20" s="241"/>
      <c r="P20" s="241"/>
      <c r="Q20" s="63"/>
      <c r="R20" s="63"/>
      <c r="S20" s="63"/>
      <c r="T20" s="63"/>
      <c r="U20" s="63"/>
      <c r="V20" s="63"/>
      <c r="W20" s="63"/>
      <c r="X20" s="63"/>
      <c r="Y20" s="63"/>
      <c r="Z20" s="63"/>
      <c r="AA20" s="63"/>
    </row>
    <row r="21" spans="1:27" ht="18.899999999999999" customHeight="1" x14ac:dyDescent="0.3">
      <c r="A21" s="5"/>
      <c r="B21" s="90" t="s">
        <v>188</v>
      </c>
      <c r="C21" s="91" t="s">
        <v>189</v>
      </c>
      <c r="D21" s="91"/>
      <c r="E21" s="90" t="s">
        <v>188</v>
      </c>
      <c r="F21" s="91" t="s">
        <v>189</v>
      </c>
      <c r="G21" s="91"/>
      <c r="H21" s="90" t="s">
        <v>188</v>
      </c>
      <c r="I21" s="91" t="s">
        <v>189</v>
      </c>
      <c r="J21" s="92"/>
      <c r="K21" s="90" t="s">
        <v>188</v>
      </c>
      <c r="L21" s="91" t="s">
        <v>189</v>
      </c>
      <c r="M21" s="91"/>
      <c r="N21" s="90" t="s">
        <v>188</v>
      </c>
      <c r="O21" s="91" t="s">
        <v>189</v>
      </c>
      <c r="P21" s="92"/>
      <c r="Q21" s="63"/>
      <c r="R21" s="63"/>
      <c r="S21" s="63"/>
      <c r="T21" s="63"/>
      <c r="U21" s="63"/>
      <c r="V21" s="63"/>
      <c r="W21" s="63"/>
      <c r="X21" s="63"/>
      <c r="Y21" s="63"/>
      <c r="Z21" s="63"/>
      <c r="AA21" s="63"/>
    </row>
    <row r="22" spans="1:27" ht="17.100000000000001" customHeight="1" x14ac:dyDescent="0.3">
      <c r="A22" s="56" t="s">
        <v>71</v>
      </c>
      <c r="B22" s="94">
        <f>(D6/B6)-1</f>
        <v>0.10174029451137878</v>
      </c>
      <c r="C22" s="95">
        <f>(D6/C6)-1</f>
        <v>0.12739726027397258</v>
      </c>
      <c r="D22" s="135"/>
      <c r="E22" s="97">
        <f>(G6/E6)-1</f>
        <v>-0.33333333333333337</v>
      </c>
      <c r="F22" s="97">
        <f>(G6/F6)-1</f>
        <v>5.8823529411764719E-2</v>
      </c>
      <c r="G22" s="136"/>
      <c r="H22" s="94">
        <f>(J6/H6)-1</f>
        <v>-0.20967741935483875</v>
      </c>
      <c r="I22" s="95">
        <f>(J6/I6)-1</f>
        <v>-0.24615384615384617</v>
      </c>
      <c r="J22" s="135"/>
      <c r="K22" s="97">
        <f>(M6/K6)-1</f>
        <v>8.6998087954110792E-2</v>
      </c>
      <c r="L22" s="97">
        <f>(M6/L6)-1</f>
        <v>0.12574257425742563</v>
      </c>
      <c r="M22" s="137"/>
      <c r="N22" s="138">
        <f>(P6/N6)-1</f>
        <v>-0.39489671931956249</v>
      </c>
      <c r="O22" s="139">
        <f>(P6/O6)-1</f>
        <v>-6.0824815953112621E-2</v>
      </c>
      <c r="P22" s="140"/>
      <c r="Q22" s="63"/>
      <c r="R22" s="63"/>
      <c r="S22" s="63"/>
      <c r="T22" s="63"/>
      <c r="U22" s="63"/>
      <c r="V22" s="63"/>
      <c r="W22" s="63"/>
      <c r="X22" s="63"/>
      <c r="Y22" s="63"/>
      <c r="Z22" s="63"/>
      <c r="AA22" s="63"/>
    </row>
    <row r="23" spans="1:27" ht="17.100000000000001" customHeight="1" x14ac:dyDescent="0.3">
      <c r="A23" s="56" t="s">
        <v>144</v>
      </c>
      <c r="B23" s="99">
        <f t="shared" ref="B23:B30" si="6">(D7/B7)-1</f>
        <v>-2.9683377308707071E-2</v>
      </c>
      <c r="C23" s="97">
        <f t="shared" ref="C23:C30" si="7">(D7/C7)-1</f>
        <v>2.3423005565862631E-2</v>
      </c>
      <c r="D23" s="141"/>
      <c r="E23" s="97">
        <f t="shared" ref="E23:E30" si="8">(G7/E7)-1</f>
        <v>-1.6129032258064502E-2</v>
      </c>
      <c r="F23" s="97">
        <f t="shared" ref="F23:F30" si="9">(G7/F7)-1</f>
        <v>-0.1029411764705882</v>
      </c>
      <c r="G23" s="136"/>
      <c r="H23" s="99">
        <f t="shared" ref="H23:H30" si="10">(J7/H7)-1</f>
        <v>0.15577889447236171</v>
      </c>
      <c r="I23" s="97">
        <f t="shared" ref="I23:I30" si="11">(J7/I7)-1</f>
        <v>0.1471321695760599</v>
      </c>
      <c r="J23" s="141"/>
      <c r="K23" s="97">
        <f t="shared" ref="K23:K30" si="12">(M7/K7)-1</f>
        <v>-6.3100395554718358E-2</v>
      </c>
      <c r="L23" s="97">
        <f t="shared" ref="L23:L30" si="13">(M7/L7)-1</f>
        <v>2.7473662466432458E-2</v>
      </c>
      <c r="M23" s="137"/>
      <c r="N23" s="142">
        <f t="shared" ref="N23:N30" si="14">(P7/N7)-1</f>
        <v>1.3968991908072326E-2</v>
      </c>
      <c r="O23" s="143">
        <f t="shared" ref="O23:O30" si="15">(P7/O7)-1</f>
        <v>-0.12347209448021235</v>
      </c>
      <c r="P23" s="140"/>
      <c r="Q23" s="63"/>
      <c r="R23" s="63"/>
      <c r="S23" s="63"/>
      <c r="T23" s="63"/>
      <c r="U23" s="63"/>
      <c r="V23" s="63"/>
      <c r="W23" s="63"/>
      <c r="X23" s="63"/>
      <c r="Y23" s="63"/>
      <c r="Z23" s="63"/>
      <c r="AA23" s="63"/>
    </row>
    <row r="24" spans="1:27" ht="17.100000000000001" customHeight="1" x14ac:dyDescent="0.3">
      <c r="A24" s="56" t="s">
        <v>73</v>
      </c>
      <c r="B24" s="99">
        <f t="shared" si="6"/>
        <v>2.564102564102555E-2</v>
      </c>
      <c r="C24" s="97">
        <f t="shared" si="7"/>
        <v>2.7837259100642386E-2</v>
      </c>
      <c r="D24" s="141"/>
      <c r="E24" s="97">
        <f t="shared" si="8"/>
        <v>0</v>
      </c>
      <c r="F24" s="97">
        <f t="shared" si="9"/>
        <v>0</v>
      </c>
      <c r="G24" s="136"/>
      <c r="H24" s="99">
        <f t="shared" si="10"/>
        <v>-0.17391304347826086</v>
      </c>
      <c r="I24" s="97">
        <f t="shared" si="11"/>
        <v>0.54054054054054057</v>
      </c>
      <c r="J24" s="141"/>
      <c r="K24" s="97">
        <f t="shared" si="12"/>
        <v>-5.3604436229205188E-2</v>
      </c>
      <c r="L24" s="97">
        <f t="shared" si="13"/>
        <v>-7.9136690647481966E-2</v>
      </c>
      <c r="M24" s="137"/>
      <c r="N24" s="142">
        <f t="shared" si="14"/>
        <v>-2.5000000000000133E-2</v>
      </c>
      <c r="O24" s="143">
        <f t="shared" si="15"/>
        <v>-2.7083333333333348E-2</v>
      </c>
      <c r="P24" s="140"/>
      <c r="Q24" s="63"/>
      <c r="R24" s="63"/>
      <c r="S24" s="63"/>
      <c r="T24" s="63"/>
      <c r="U24" s="63"/>
      <c r="V24" s="63"/>
      <c r="W24" s="63"/>
      <c r="X24" s="63"/>
      <c r="Y24" s="63"/>
      <c r="Z24" s="63"/>
      <c r="AA24" s="63"/>
    </row>
    <row r="25" spans="1:27" ht="17.100000000000001" customHeight="1" x14ac:dyDescent="0.3">
      <c r="A25" s="56" t="s">
        <v>74</v>
      </c>
      <c r="B25" s="99">
        <f t="shared" si="6"/>
        <v>0.17382065448363782</v>
      </c>
      <c r="C25" s="97">
        <f t="shared" si="7"/>
        <v>2.9828486204325211E-2</v>
      </c>
      <c r="D25" s="141"/>
      <c r="E25" s="97">
        <f t="shared" si="8"/>
        <v>0.12280701754385959</v>
      </c>
      <c r="F25" s="97">
        <f t="shared" si="9"/>
        <v>0.25490196078431371</v>
      </c>
      <c r="G25" s="136"/>
      <c r="H25" s="99">
        <f t="shared" si="10"/>
        <v>0.35294117647058831</v>
      </c>
      <c r="I25" s="97">
        <f t="shared" si="11"/>
        <v>-7.3825503355704702E-2</v>
      </c>
      <c r="J25" s="141"/>
      <c r="K25" s="97">
        <f t="shared" si="12"/>
        <v>0.12632275132275139</v>
      </c>
      <c r="L25" s="97">
        <f t="shared" si="13"/>
        <v>3.4629404617253945E-2</v>
      </c>
      <c r="M25" s="137"/>
      <c r="N25" s="142">
        <f t="shared" si="14"/>
        <v>-4.3459481433489655E-2</v>
      </c>
      <c r="O25" s="143">
        <f t="shared" si="15"/>
        <v>0.21855432976956157</v>
      </c>
      <c r="P25" s="140"/>
      <c r="Q25" s="63"/>
      <c r="R25" s="63"/>
      <c r="S25" s="63"/>
      <c r="T25" s="63"/>
      <c r="U25" s="63"/>
      <c r="V25" s="63"/>
      <c r="W25" s="63"/>
      <c r="X25" s="63"/>
      <c r="Y25" s="63"/>
      <c r="Z25" s="63"/>
      <c r="AA25" s="63"/>
    </row>
    <row r="26" spans="1:27" ht="17.100000000000001" customHeight="1" x14ac:dyDescent="0.3">
      <c r="A26" s="56" t="s">
        <v>76</v>
      </c>
      <c r="B26" s="99">
        <f t="shared" si="6"/>
        <v>-0.25806451612903225</v>
      </c>
      <c r="C26" s="97">
        <f t="shared" si="7"/>
        <v>-1.0752688172043001E-2</v>
      </c>
      <c r="D26" s="141"/>
      <c r="E26" s="97">
        <f t="shared" si="8"/>
        <v>-0.25</v>
      </c>
      <c r="F26" s="97">
        <f t="shared" si="9"/>
        <v>-0.5714285714285714</v>
      </c>
      <c r="G26" s="136"/>
      <c r="H26" s="99">
        <f t="shared" si="10"/>
        <v>0</v>
      </c>
      <c r="I26" s="97">
        <f t="shared" si="11"/>
        <v>1.1666666666666665</v>
      </c>
      <c r="J26" s="141"/>
      <c r="K26" s="97">
        <f t="shared" si="12"/>
        <v>-0.27741935483870972</v>
      </c>
      <c r="L26" s="97">
        <f t="shared" si="13"/>
        <v>-0.10399999999999998</v>
      </c>
      <c r="M26" s="137"/>
      <c r="N26" s="142">
        <f t="shared" si="14"/>
        <v>1.0869565217391353E-2</v>
      </c>
      <c r="O26" s="143">
        <f t="shared" si="15"/>
        <v>-0.56677018633540377</v>
      </c>
      <c r="P26" s="140"/>
      <c r="Q26" s="63"/>
      <c r="R26" s="63"/>
      <c r="S26" s="63"/>
      <c r="T26" s="63"/>
      <c r="U26" s="63"/>
      <c r="V26" s="63"/>
      <c r="W26" s="63"/>
      <c r="X26" s="63"/>
      <c r="Y26" s="63"/>
      <c r="Z26" s="63"/>
      <c r="AA26" s="63"/>
    </row>
    <row r="27" spans="1:27" ht="17.100000000000001" customHeight="1" x14ac:dyDescent="0.3">
      <c r="A27" s="56" t="s">
        <v>79</v>
      </c>
      <c r="B27" s="99">
        <f t="shared" si="6"/>
        <v>-7.9452054794520555E-2</v>
      </c>
      <c r="C27" s="97">
        <f t="shared" si="7"/>
        <v>5.3291536050156685E-2</v>
      </c>
      <c r="D27" s="141"/>
      <c r="E27" s="97">
        <f t="shared" si="8"/>
        <v>-0.30000000000000004</v>
      </c>
      <c r="F27" s="97">
        <f t="shared" si="9"/>
        <v>-0.46153846153846156</v>
      </c>
      <c r="G27" s="136"/>
      <c r="H27" s="99">
        <f t="shared" si="10"/>
        <v>-0.2857142857142857</v>
      </c>
      <c r="I27" s="97">
        <f t="shared" si="11"/>
        <v>-9.0909090909090939E-2</v>
      </c>
      <c r="J27" s="141"/>
      <c r="K27" s="97">
        <f t="shared" si="12"/>
        <v>-9.9156118143459926E-2</v>
      </c>
      <c r="L27" s="97">
        <f t="shared" si="13"/>
        <v>7.2864321608040239E-2</v>
      </c>
      <c r="M27" s="137"/>
      <c r="N27" s="142">
        <f t="shared" si="14"/>
        <v>-0.23958333333333337</v>
      </c>
      <c r="O27" s="143">
        <f t="shared" si="15"/>
        <v>-0.48878205128205132</v>
      </c>
      <c r="P27" s="140"/>
      <c r="Q27" s="63"/>
      <c r="R27" s="63"/>
      <c r="S27" s="63"/>
      <c r="T27" s="63"/>
      <c r="U27" s="63"/>
      <c r="V27" s="63"/>
      <c r="W27" s="63"/>
      <c r="X27" s="63"/>
      <c r="Y27" s="63"/>
      <c r="Z27" s="63"/>
      <c r="AA27" s="63"/>
    </row>
    <row r="28" spans="1:27" ht="17.100000000000001" customHeight="1" x14ac:dyDescent="0.3">
      <c r="A28" s="56" t="s">
        <v>81</v>
      </c>
      <c r="B28" s="99">
        <f t="shared" si="6"/>
        <v>-9.9099099099099086E-2</v>
      </c>
      <c r="C28" s="97">
        <f t="shared" si="7"/>
        <v>0.31578947368421062</v>
      </c>
      <c r="D28" s="141"/>
      <c r="E28" s="97">
        <f t="shared" si="8"/>
        <v>-1</v>
      </c>
      <c r="F28" s="97">
        <f t="shared" si="9"/>
        <v>-1</v>
      </c>
      <c r="G28" s="136"/>
      <c r="H28" s="99">
        <f t="shared" si="10"/>
        <v>-0.25</v>
      </c>
      <c r="I28" s="97">
        <f t="shared" si="11"/>
        <v>-0.25</v>
      </c>
      <c r="J28" s="141"/>
      <c r="K28" s="97">
        <f t="shared" si="12"/>
        <v>-0.1428571428571429</v>
      </c>
      <c r="L28" s="97">
        <f t="shared" si="13"/>
        <v>0.22448979591836737</v>
      </c>
      <c r="M28" s="137"/>
      <c r="N28" s="142">
        <f t="shared" si="14"/>
        <v>-1</v>
      </c>
      <c r="O28" s="143">
        <f t="shared" si="15"/>
        <v>-1</v>
      </c>
      <c r="P28" s="140"/>
      <c r="Q28" s="63"/>
      <c r="R28" s="63"/>
      <c r="S28" s="63"/>
      <c r="T28" s="63"/>
      <c r="U28" s="63"/>
      <c r="V28" s="63"/>
      <c r="W28" s="63"/>
      <c r="X28" s="63"/>
      <c r="Y28" s="63"/>
      <c r="Z28" s="63"/>
      <c r="AA28" s="63"/>
    </row>
    <row r="29" spans="1:27" ht="17.100000000000001" customHeight="1" x14ac:dyDescent="0.3">
      <c r="A29" s="56" t="s">
        <v>70</v>
      </c>
      <c r="B29" s="99">
        <f t="shared" si="6"/>
        <v>0.10992907801418439</v>
      </c>
      <c r="C29" s="97">
        <f t="shared" si="7"/>
        <v>0.15925925925925921</v>
      </c>
      <c r="D29" s="141"/>
      <c r="E29" s="97">
        <f t="shared" si="8"/>
        <v>-0.11111111111111116</v>
      </c>
      <c r="F29" s="97">
        <f t="shared" si="9"/>
        <v>0</v>
      </c>
      <c r="G29" s="136"/>
      <c r="H29" s="99">
        <f t="shared" si="10"/>
        <v>0.17741935483870974</v>
      </c>
      <c r="I29" s="97">
        <f t="shared" si="11"/>
        <v>0.19672131147540983</v>
      </c>
      <c r="J29" s="141"/>
      <c r="K29" s="97">
        <f t="shared" si="12"/>
        <v>2.7607361963190247E-2</v>
      </c>
      <c r="L29" s="97">
        <f t="shared" si="13"/>
        <v>0.15120274914089338</v>
      </c>
      <c r="M29" s="137"/>
      <c r="N29" s="142">
        <f t="shared" si="14"/>
        <v>-0.19914802981895641</v>
      </c>
      <c r="O29" s="143">
        <f t="shared" si="15"/>
        <v>-0.13738019169329085</v>
      </c>
      <c r="P29" s="140"/>
      <c r="Q29" s="63"/>
      <c r="R29" s="63"/>
      <c r="S29" s="63"/>
      <c r="T29" s="63"/>
      <c r="U29" s="63"/>
      <c r="V29" s="63"/>
      <c r="W29" s="63"/>
      <c r="X29" s="63"/>
      <c r="Y29" s="63"/>
      <c r="Z29" s="63"/>
      <c r="AA29" s="63"/>
    </row>
    <row r="30" spans="1:27" ht="17.100000000000001" customHeight="1" thickBot="1" x14ac:dyDescent="0.35">
      <c r="A30" s="13" t="s">
        <v>35</v>
      </c>
      <c r="B30" s="106">
        <f t="shared" si="6"/>
        <v>1.5692797223025634E-2</v>
      </c>
      <c r="C30" s="104">
        <f t="shared" si="7"/>
        <v>3.7986845022540905E-2</v>
      </c>
      <c r="D30" s="144"/>
      <c r="E30" s="104">
        <f t="shared" si="8"/>
        <v>-7.7319587628865927E-2</v>
      </c>
      <c r="F30" s="104">
        <f t="shared" si="9"/>
        <v>-4.7872340425531901E-2</v>
      </c>
      <c r="G30" s="145"/>
      <c r="H30" s="106">
        <f t="shared" si="10"/>
        <v>0.13033175355450233</v>
      </c>
      <c r="I30" s="104">
        <f t="shared" si="11"/>
        <v>6.2360801781737196E-2</v>
      </c>
      <c r="J30" s="144"/>
      <c r="K30" s="104">
        <f t="shared" si="12"/>
        <v>-1.9099099099099126E-2</v>
      </c>
      <c r="L30" s="104">
        <f t="shared" si="13"/>
        <v>3.741345359842474E-2</v>
      </c>
      <c r="M30" s="146"/>
      <c r="N30" s="147">
        <f t="shared" si="14"/>
        <v>-9.1575312049267277E-2</v>
      </c>
      <c r="O30" s="148">
        <f t="shared" si="15"/>
        <v>-8.2717026578702169E-2</v>
      </c>
      <c r="P30" s="149"/>
      <c r="Q30" s="63"/>
      <c r="R30" s="63"/>
      <c r="S30" s="63"/>
      <c r="T30" s="63"/>
      <c r="U30" s="63"/>
      <c r="V30" s="63"/>
      <c r="W30" s="63"/>
      <c r="X30" s="63"/>
      <c r="Y30" s="63"/>
      <c r="Z30" s="63"/>
      <c r="AA30" s="63"/>
    </row>
    <row r="31" spans="1:27" x14ac:dyDescent="0.3">
      <c r="A31" s="250" t="s">
        <v>201</v>
      </c>
      <c r="B31" s="250"/>
      <c r="C31" s="250"/>
      <c r="D31" s="250"/>
      <c r="E31" s="250"/>
      <c r="F31" s="250"/>
      <c r="G31" s="63"/>
      <c r="H31" s="63"/>
      <c r="I31" s="63"/>
      <c r="J31" s="63"/>
      <c r="K31" s="63"/>
      <c r="L31" s="63"/>
      <c r="M31" s="63"/>
      <c r="N31" s="63"/>
      <c r="O31" s="63"/>
      <c r="P31" s="63"/>
      <c r="Q31" s="63"/>
      <c r="R31" s="63"/>
      <c r="S31" s="63"/>
      <c r="T31" s="63"/>
      <c r="U31" s="63"/>
      <c r="V31" s="63"/>
      <c r="W31" s="63"/>
      <c r="X31" s="63"/>
      <c r="Y31" s="63"/>
      <c r="Z31" s="63"/>
      <c r="AA31" s="63"/>
    </row>
    <row r="32" spans="1:27" x14ac:dyDescent="0.3">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row>
    <row r="33" spans="1:27" x14ac:dyDescent="0.3">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row>
    <row r="34" spans="1:27" x14ac:dyDescent="0.3">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row>
    <row r="35" spans="1:27" x14ac:dyDescent="0.3">
      <c r="A35" s="63"/>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row>
    <row r="37" spans="1:27" x14ac:dyDescent="0.3">
      <c r="G37" s="63"/>
    </row>
    <row r="48" spans="1:27" x14ac:dyDescent="0.3">
      <c r="I48" s="63"/>
    </row>
  </sheetData>
  <mergeCells count="15">
    <mergeCell ref="A31:F31"/>
    <mergeCell ref="N19:P19"/>
    <mergeCell ref="B20:P20"/>
    <mergeCell ref="N4:P4"/>
    <mergeCell ref="K4:M4"/>
    <mergeCell ref="A4:A5"/>
    <mergeCell ref="B4:D4"/>
    <mergeCell ref="E4:G4"/>
    <mergeCell ref="H4:J4"/>
    <mergeCell ref="B19:D19"/>
    <mergeCell ref="E19:G19"/>
    <mergeCell ref="H19:J19"/>
    <mergeCell ref="K19:M19"/>
    <mergeCell ref="A19:A20"/>
    <mergeCell ref="A15:F15"/>
  </mergeCells>
  <printOptions horizontalCentered="1"/>
  <pageMargins left="0.23622047244094491" right="0.23622047244094491" top="0.74803149606299213" bottom="0.74803149606299213" header="0.31496062992125984" footer="0.31496062992125984"/>
  <pageSetup paperSize="9" scale="72" orientation="portrait" verticalDpi="0" r:id="rId1"/>
  <ignoredErrors>
    <ignoredError sqref="B14:C14 K14:L14 H14:I14 E14:F14 D14 G14 J14 M14:P14"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E158A-04F4-4A77-9F10-98807B663144}">
  <sheetPr>
    <pageSetUpPr fitToPage="1"/>
  </sheetPr>
  <dimension ref="A1:AA48"/>
  <sheetViews>
    <sheetView showGridLines="0" zoomScaleNormal="100" workbookViewId="0">
      <selection activeCell="G2" sqref="G2"/>
    </sheetView>
  </sheetViews>
  <sheetFormatPr defaultColWidth="9.109375" defaultRowHeight="12" x14ac:dyDescent="0.25"/>
  <cols>
    <col min="1" max="1" width="18.6640625" style="3" customWidth="1"/>
    <col min="2" max="13" width="7.88671875" style="3" customWidth="1"/>
    <col min="14" max="14" width="3.44140625" style="3" customWidth="1"/>
    <col min="15" max="16384" width="9.109375" style="3"/>
  </cols>
  <sheetData>
    <row r="1" spans="1:27" ht="5.25" customHeight="1" x14ac:dyDescent="0.25"/>
    <row r="2" spans="1:27" ht="18.899999999999999" customHeight="1" x14ac:dyDescent="0.3">
      <c r="A2" s="16" t="s">
        <v>166</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33" t="str">
        <f>+'1'!A4</f>
        <v>Janeiro-maio</v>
      </c>
      <c r="B4" s="235" t="s">
        <v>6</v>
      </c>
      <c r="C4" s="236"/>
      <c r="D4" s="237"/>
      <c r="E4" s="236" t="s">
        <v>31</v>
      </c>
      <c r="F4" s="236"/>
      <c r="G4" s="236"/>
      <c r="H4" s="238" t="s">
        <v>18</v>
      </c>
      <c r="I4" s="236"/>
      <c r="J4" s="239"/>
      <c r="K4" s="236" t="s">
        <v>20</v>
      </c>
      <c r="L4" s="236"/>
      <c r="M4" s="236"/>
      <c r="N4" s="1"/>
      <c r="O4" s="1"/>
      <c r="P4" s="1"/>
      <c r="Q4" s="1"/>
      <c r="R4" s="1"/>
      <c r="S4" s="1"/>
      <c r="T4" s="1"/>
      <c r="U4" s="1"/>
      <c r="V4" s="1"/>
      <c r="W4" s="1"/>
      <c r="X4" s="1"/>
      <c r="Y4" s="1"/>
      <c r="Z4" s="1"/>
      <c r="AA4" s="1"/>
    </row>
    <row r="5" spans="1:27" ht="30" customHeight="1" x14ac:dyDescent="0.25">
      <c r="A5" s="234"/>
      <c r="B5" s="127">
        <v>2023</v>
      </c>
      <c r="C5" s="128">
        <v>2024</v>
      </c>
      <c r="D5" s="129" t="s">
        <v>187</v>
      </c>
      <c r="E5" s="127">
        <v>2023</v>
      </c>
      <c r="F5" s="128">
        <v>2024</v>
      </c>
      <c r="G5" s="129" t="s">
        <v>187</v>
      </c>
      <c r="H5" s="127">
        <v>2023</v>
      </c>
      <c r="I5" s="128">
        <v>2024</v>
      </c>
      <c r="J5" s="129" t="s">
        <v>187</v>
      </c>
      <c r="K5" s="127">
        <v>2023</v>
      </c>
      <c r="L5" s="128">
        <v>2024</v>
      </c>
      <c r="M5" s="129" t="s">
        <v>187</v>
      </c>
      <c r="N5" s="1"/>
      <c r="O5" s="1"/>
      <c r="P5" s="1"/>
      <c r="Q5" s="1"/>
      <c r="R5" s="1"/>
      <c r="S5" s="1"/>
      <c r="T5" s="1"/>
      <c r="U5" s="1"/>
      <c r="V5" s="1"/>
      <c r="W5" s="1"/>
      <c r="X5" s="1"/>
      <c r="Y5" s="1"/>
      <c r="Z5" s="1"/>
      <c r="AA5" s="1"/>
    </row>
    <row r="6" spans="1:27" ht="17.100000000000001" customHeight="1" x14ac:dyDescent="0.25">
      <c r="A6" s="56" t="s">
        <v>83</v>
      </c>
      <c r="B6" s="38">
        <v>1083</v>
      </c>
      <c r="C6" s="39">
        <v>1101</v>
      </c>
      <c r="D6" s="40">
        <f>(C6/B6)-1</f>
        <v>1.6620498614958512E-2</v>
      </c>
      <c r="E6" s="44">
        <v>15</v>
      </c>
      <c r="F6" s="44">
        <v>10</v>
      </c>
      <c r="G6" s="43">
        <f t="shared" ref="G6:G23" si="0">(F6/E6)-1</f>
        <v>-0.33333333333333337</v>
      </c>
      <c r="H6" s="38">
        <v>77</v>
      </c>
      <c r="I6" s="39">
        <v>87</v>
      </c>
      <c r="J6" s="40">
        <f>(I6/H6)-1</f>
        <v>0.12987012987012991</v>
      </c>
      <c r="K6" s="44">
        <v>1244</v>
      </c>
      <c r="L6" s="44">
        <v>1246</v>
      </c>
      <c r="M6" s="43">
        <f>(L6/K6)-1</f>
        <v>1.607717041800738E-3</v>
      </c>
      <c r="N6" s="1"/>
      <c r="O6" s="1"/>
      <c r="P6" s="1"/>
      <c r="Q6" s="1"/>
      <c r="R6" s="1"/>
      <c r="S6" s="1"/>
      <c r="T6" s="1"/>
      <c r="U6" s="1"/>
      <c r="V6" s="1"/>
      <c r="W6" s="1"/>
      <c r="X6" s="1"/>
      <c r="Y6" s="1"/>
      <c r="Z6" s="1"/>
      <c r="AA6" s="1"/>
    </row>
    <row r="7" spans="1:27" ht="17.100000000000001" customHeight="1" x14ac:dyDescent="0.25">
      <c r="A7" s="56" t="s">
        <v>84</v>
      </c>
      <c r="B7" s="41">
        <v>202</v>
      </c>
      <c r="C7" s="44">
        <v>217</v>
      </c>
      <c r="D7" s="45">
        <f t="shared" ref="D7:D23" si="1">(C7/B7)-1</f>
        <v>7.4257425742574323E-2</v>
      </c>
      <c r="E7" s="44">
        <v>13</v>
      </c>
      <c r="F7" s="44">
        <v>7</v>
      </c>
      <c r="G7" s="43">
        <f t="shared" si="0"/>
        <v>-0.46153846153846156</v>
      </c>
      <c r="H7" s="41">
        <v>36</v>
      </c>
      <c r="I7" s="44">
        <v>42</v>
      </c>
      <c r="J7" s="45">
        <f t="shared" ref="J7:J23" si="2">(I7/H7)-1</f>
        <v>0.16666666666666674</v>
      </c>
      <c r="K7" s="44">
        <v>225</v>
      </c>
      <c r="L7" s="44">
        <v>231</v>
      </c>
      <c r="M7" s="43">
        <f t="shared" ref="M7:M23" si="3">(L7/K7)-1</f>
        <v>2.6666666666666616E-2</v>
      </c>
      <c r="N7" s="1"/>
      <c r="O7" s="1"/>
      <c r="P7" s="1"/>
      <c r="Q7" s="1"/>
      <c r="R7" s="1"/>
      <c r="S7" s="1"/>
      <c r="T7" s="1"/>
      <c r="U7" s="1"/>
      <c r="V7" s="1"/>
      <c r="W7" s="1"/>
      <c r="X7" s="1"/>
      <c r="Y7" s="1"/>
      <c r="Z7" s="1"/>
      <c r="AA7" s="1"/>
    </row>
    <row r="8" spans="1:27" ht="17.100000000000001" customHeight="1" x14ac:dyDescent="0.25">
      <c r="A8" s="56" t="s">
        <v>85</v>
      </c>
      <c r="B8" s="41">
        <v>1253</v>
      </c>
      <c r="C8" s="44">
        <v>1287</v>
      </c>
      <c r="D8" s="45">
        <f t="shared" si="1"/>
        <v>2.7134876296887489E-2</v>
      </c>
      <c r="E8" s="44">
        <v>11</v>
      </c>
      <c r="F8" s="44">
        <v>19</v>
      </c>
      <c r="G8" s="43">
        <f t="shared" si="0"/>
        <v>0.72727272727272729</v>
      </c>
      <c r="H8" s="41">
        <v>82</v>
      </c>
      <c r="I8" s="44">
        <v>73</v>
      </c>
      <c r="J8" s="45">
        <f t="shared" si="2"/>
        <v>-0.1097560975609756</v>
      </c>
      <c r="K8" s="44">
        <v>1487</v>
      </c>
      <c r="L8" s="44">
        <v>1557</v>
      </c>
      <c r="M8" s="43">
        <f t="shared" si="3"/>
        <v>4.7074646940147957E-2</v>
      </c>
      <c r="N8" s="1"/>
      <c r="O8" s="1"/>
      <c r="P8" s="1"/>
      <c r="Q8" s="1"/>
      <c r="R8" s="1"/>
      <c r="S8" s="1"/>
      <c r="T8" s="1"/>
      <c r="U8" s="1"/>
      <c r="V8" s="1"/>
      <c r="W8" s="1"/>
      <c r="X8" s="1"/>
      <c r="Y8" s="1"/>
      <c r="Z8" s="1"/>
      <c r="AA8" s="1"/>
    </row>
    <row r="9" spans="1:27" ht="17.100000000000001" customHeight="1" x14ac:dyDescent="0.25">
      <c r="A9" s="56" t="s">
        <v>86</v>
      </c>
      <c r="B9" s="41">
        <v>151</v>
      </c>
      <c r="C9" s="44">
        <v>132</v>
      </c>
      <c r="D9" s="45">
        <f t="shared" si="1"/>
        <v>-0.1258278145695364</v>
      </c>
      <c r="E9" s="44">
        <v>1</v>
      </c>
      <c r="F9" s="44">
        <v>3</v>
      </c>
      <c r="G9" s="43">
        <f t="shared" si="0"/>
        <v>2</v>
      </c>
      <c r="H9" s="41">
        <v>18</v>
      </c>
      <c r="I9" s="44">
        <v>22</v>
      </c>
      <c r="J9" s="45">
        <f t="shared" si="2"/>
        <v>0.22222222222222232</v>
      </c>
      <c r="K9" s="44">
        <v>181</v>
      </c>
      <c r="L9" s="44">
        <v>145</v>
      </c>
      <c r="M9" s="43">
        <f t="shared" si="3"/>
        <v>-0.19889502762430944</v>
      </c>
      <c r="N9" s="1"/>
      <c r="O9" s="1"/>
      <c r="P9" s="1"/>
      <c r="Q9" s="1"/>
      <c r="R9" s="1"/>
      <c r="S9" s="1"/>
      <c r="T9" s="1"/>
      <c r="U9" s="1"/>
      <c r="V9" s="1"/>
      <c r="W9" s="1"/>
      <c r="X9" s="1"/>
      <c r="Y9" s="1"/>
      <c r="Z9" s="1"/>
      <c r="AA9" s="1"/>
    </row>
    <row r="10" spans="1:27" ht="17.100000000000001" customHeight="1" x14ac:dyDescent="0.25">
      <c r="A10" s="56" t="s">
        <v>87</v>
      </c>
      <c r="B10" s="41">
        <v>233</v>
      </c>
      <c r="C10" s="44">
        <v>213</v>
      </c>
      <c r="D10" s="45">
        <f t="shared" si="1"/>
        <v>-8.5836909871244593E-2</v>
      </c>
      <c r="E10" s="44">
        <v>9</v>
      </c>
      <c r="F10" s="44">
        <v>7</v>
      </c>
      <c r="G10" s="43">
        <f t="shared" si="0"/>
        <v>-0.22222222222222221</v>
      </c>
      <c r="H10" s="41">
        <v>21</v>
      </c>
      <c r="I10" s="44">
        <v>27</v>
      </c>
      <c r="J10" s="45">
        <f t="shared" si="2"/>
        <v>0.28571428571428581</v>
      </c>
      <c r="K10" s="44">
        <v>280</v>
      </c>
      <c r="L10" s="44">
        <v>232</v>
      </c>
      <c r="M10" s="43">
        <f t="shared" si="3"/>
        <v>-0.17142857142857137</v>
      </c>
      <c r="N10" s="1"/>
      <c r="O10" s="1"/>
      <c r="P10" s="1"/>
      <c r="Q10" s="1"/>
      <c r="R10" s="1"/>
      <c r="S10" s="1"/>
      <c r="T10" s="1"/>
      <c r="U10" s="1"/>
      <c r="V10" s="1"/>
      <c r="W10" s="1"/>
      <c r="X10" s="1"/>
      <c r="Y10" s="1"/>
      <c r="Z10" s="1"/>
      <c r="AA10" s="1"/>
    </row>
    <row r="11" spans="1:27" ht="17.100000000000001" customHeight="1" x14ac:dyDescent="0.25">
      <c r="A11" s="56" t="s">
        <v>88</v>
      </c>
      <c r="B11" s="41">
        <v>615</v>
      </c>
      <c r="C11" s="44">
        <v>644</v>
      </c>
      <c r="D11" s="45">
        <f t="shared" si="1"/>
        <v>4.7154471544715415E-2</v>
      </c>
      <c r="E11" s="44">
        <v>7</v>
      </c>
      <c r="F11" s="44">
        <v>12</v>
      </c>
      <c r="G11" s="43">
        <f t="shared" si="0"/>
        <v>0.71428571428571419</v>
      </c>
      <c r="H11" s="41">
        <v>29</v>
      </c>
      <c r="I11" s="44">
        <v>44</v>
      </c>
      <c r="J11" s="45">
        <f t="shared" si="2"/>
        <v>0.51724137931034475</v>
      </c>
      <c r="K11" s="44">
        <v>723</v>
      </c>
      <c r="L11" s="44">
        <v>762</v>
      </c>
      <c r="M11" s="43">
        <f t="shared" si="3"/>
        <v>5.3941908713692976E-2</v>
      </c>
      <c r="N11" s="1"/>
      <c r="O11" s="1"/>
      <c r="P11" s="1"/>
      <c r="Q11" s="1"/>
      <c r="R11" s="1"/>
      <c r="S11" s="1"/>
      <c r="T11" s="1"/>
      <c r="U11" s="1"/>
      <c r="V11" s="1"/>
      <c r="W11" s="1"/>
      <c r="X11" s="1"/>
      <c r="Y11" s="1"/>
      <c r="Z11" s="1"/>
      <c r="AA11" s="1"/>
    </row>
    <row r="12" spans="1:27" ht="17.100000000000001" customHeight="1" x14ac:dyDescent="0.25">
      <c r="A12" s="56" t="s">
        <v>89</v>
      </c>
      <c r="B12" s="41">
        <v>165</v>
      </c>
      <c r="C12" s="44">
        <v>213</v>
      </c>
      <c r="D12" s="45">
        <f t="shared" si="1"/>
        <v>0.29090909090909101</v>
      </c>
      <c r="E12" s="44">
        <v>3</v>
      </c>
      <c r="F12" s="44">
        <v>8</v>
      </c>
      <c r="G12" s="43">
        <f t="shared" si="0"/>
        <v>1.6666666666666665</v>
      </c>
      <c r="H12" s="41">
        <v>33</v>
      </c>
      <c r="I12" s="44">
        <v>30</v>
      </c>
      <c r="J12" s="45">
        <f t="shared" si="2"/>
        <v>-9.0909090909090939E-2</v>
      </c>
      <c r="K12" s="44">
        <v>197</v>
      </c>
      <c r="L12" s="44">
        <v>239</v>
      </c>
      <c r="M12" s="43">
        <f t="shared" si="3"/>
        <v>0.21319796954314718</v>
      </c>
      <c r="N12" s="1"/>
      <c r="O12" s="1"/>
      <c r="P12" s="1"/>
      <c r="Q12" s="1"/>
      <c r="R12" s="1"/>
      <c r="S12" s="1"/>
      <c r="T12" s="1"/>
      <c r="U12" s="1"/>
      <c r="V12" s="1"/>
      <c r="W12" s="1"/>
      <c r="X12" s="1"/>
      <c r="Y12" s="1"/>
      <c r="Z12" s="1"/>
      <c r="AA12" s="1"/>
    </row>
    <row r="13" spans="1:27" ht="17.100000000000001" customHeight="1" x14ac:dyDescent="0.25">
      <c r="A13" s="56" t="s">
        <v>90</v>
      </c>
      <c r="B13" s="41">
        <v>779</v>
      </c>
      <c r="C13" s="44">
        <v>880</v>
      </c>
      <c r="D13" s="45">
        <f t="shared" si="1"/>
        <v>0.12965340179717577</v>
      </c>
      <c r="E13" s="44">
        <v>13</v>
      </c>
      <c r="F13" s="44">
        <v>10</v>
      </c>
      <c r="G13" s="43">
        <f t="shared" si="0"/>
        <v>-0.23076923076923073</v>
      </c>
      <c r="H13" s="41">
        <v>80</v>
      </c>
      <c r="I13" s="44">
        <v>88</v>
      </c>
      <c r="J13" s="45">
        <f t="shared" si="2"/>
        <v>0.10000000000000009</v>
      </c>
      <c r="K13" s="44">
        <v>850</v>
      </c>
      <c r="L13" s="44">
        <v>944</v>
      </c>
      <c r="M13" s="43">
        <f t="shared" si="3"/>
        <v>0.11058823529411765</v>
      </c>
      <c r="N13" s="1"/>
      <c r="O13" s="1"/>
      <c r="P13" s="1"/>
      <c r="Q13" s="1"/>
      <c r="R13" s="1"/>
      <c r="S13" s="1"/>
      <c r="T13" s="1"/>
      <c r="U13" s="1"/>
      <c r="V13" s="1"/>
      <c r="W13" s="1"/>
      <c r="X13" s="1"/>
      <c r="Y13" s="1"/>
      <c r="Z13" s="1"/>
      <c r="AA13" s="1"/>
    </row>
    <row r="14" spans="1:27" ht="17.100000000000001" customHeight="1" x14ac:dyDescent="0.25">
      <c r="A14" s="56" t="s">
        <v>91</v>
      </c>
      <c r="B14" s="41">
        <v>159</v>
      </c>
      <c r="C14" s="44">
        <v>184</v>
      </c>
      <c r="D14" s="45">
        <f t="shared" si="1"/>
        <v>0.15723270440251569</v>
      </c>
      <c r="E14" s="44">
        <v>2</v>
      </c>
      <c r="F14" s="44">
        <v>3</v>
      </c>
      <c r="G14" s="43">
        <f t="shared" si="0"/>
        <v>0.5</v>
      </c>
      <c r="H14" s="41">
        <v>11</v>
      </c>
      <c r="I14" s="44">
        <v>17</v>
      </c>
      <c r="J14" s="45">
        <f t="shared" si="2"/>
        <v>0.54545454545454541</v>
      </c>
      <c r="K14" s="44">
        <v>194</v>
      </c>
      <c r="L14" s="44">
        <v>213</v>
      </c>
      <c r="M14" s="43">
        <f t="shared" si="3"/>
        <v>9.7938144329897003E-2</v>
      </c>
      <c r="N14" s="1"/>
      <c r="O14" s="1"/>
      <c r="P14" s="1"/>
      <c r="Q14" s="1"/>
      <c r="R14" s="1"/>
      <c r="S14" s="1"/>
      <c r="T14" s="1"/>
      <c r="U14" s="1"/>
      <c r="V14" s="1"/>
      <c r="W14" s="1"/>
      <c r="X14" s="1"/>
      <c r="Y14" s="1"/>
      <c r="Z14" s="1"/>
      <c r="AA14" s="1"/>
    </row>
    <row r="15" spans="1:27" ht="17.100000000000001" customHeight="1" x14ac:dyDescent="0.25">
      <c r="A15" s="56" t="s">
        <v>92</v>
      </c>
      <c r="B15" s="41">
        <v>655</v>
      </c>
      <c r="C15" s="44">
        <v>712</v>
      </c>
      <c r="D15" s="45">
        <f t="shared" si="1"/>
        <v>8.7022900763358724E-2</v>
      </c>
      <c r="E15" s="44">
        <v>16</v>
      </c>
      <c r="F15" s="44">
        <v>16</v>
      </c>
      <c r="G15" s="43">
        <f t="shared" si="0"/>
        <v>0</v>
      </c>
      <c r="H15" s="41">
        <v>56</v>
      </c>
      <c r="I15" s="44">
        <v>65</v>
      </c>
      <c r="J15" s="45">
        <f t="shared" si="2"/>
        <v>0.16071428571428581</v>
      </c>
      <c r="K15" s="44">
        <v>756</v>
      </c>
      <c r="L15" s="44">
        <v>803</v>
      </c>
      <c r="M15" s="43">
        <f t="shared" si="3"/>
        <v>6.2169312169312096E-2</v>
      </c>
      <c r="N15" s="1"/>
      <c r="O15" s="1"/>
      <c r="P15" s="1"/>
      <c r="Q15" s="1"/>
      <c r="R15" s="1"/>
      <c r="S15" s="1"/>
      <c r="T15" s="1"/>
      <c r="U15" s="1"/>
      <c r="V15" s="1"/>
      <c r="W15" s="1"/>
      <c r="X15" s="1"/>
      <c r="Y15" s="1"/>
      <c r="Z15" s="1"/>
      <c r="AA15" s="1"/>
    </row>
    <row r="16" spans="1:27" ht="17.100000000000001" customHeight="1" x14ac:dyDescent="0.25">
      <c r="A16" s="56" t="s">
        <v>93</v>
      </c>
      <c r="B16" s="41">
        <v>2947</v>
      </c>
      <c r="C16" s="44">
        <v>3045</v>
      </c>
      <c r="D16" s="45">
        <f t="shared" si="1"/>
        <v>3.325415676959631E-2</v>
      </c>
      <c r="E16" s="44">
        <v>17</v>
      </c>
      <c r="F16" s="44">
        <v>25</v>
      </c>
      <c r="G16" s="43">
        <f t="shared" si="0"/>
        <v>0.47058823529411775</v>
      </c>
      <c r="H16" s="41">
        <v>127</v>
      </c>
      <c r="I16" s="44">
        <v>123</v>
      </c>
      <c r="J16" s="45">
        <f t="shared" si="2"/>
        <v>-3.1496062992126039E-2</v>
      </c>
      <c r="K16" s="44">
        <v>3413</v>
      </c>
      <c r="L16" s="44">
        <v>3524</v>
      </c>
      <c r="M16" s="43">
        <f t="shared" si="3"/>
        <v>3.2522707295634445E-2</v>
      </c>
      <c r="N16" s="1"/>
      <c r="O16" s="1"/>
      <c r="P16" s="1"/>
      <c r="Q16" s="1"/>
      <c r="R16" s="1"/>
      <c r="S16" s="1"/>
      <c r="T16" s="1"/>
      <c r="U16" s="1"/>
      <c r="V16" s="1"/>
      <c r="W16" s="1"/>
      <c r="X16" s="1"/>
      <c r="Y16" s="1"/>
      <c r="Z16" s="1"/>
      <c r="AA16" s="1"/>
    </row>
    <row r="17" spans="1:27" ht="17.100000000000001" customHeight="1" x14ac:dyDescent="0.25">
      <c r="A17" s="56" t="s">
        <v>94</v>
      </c>
      <c r="B17" s="41">
        <v>126</v>
      </c>
      <c r="C17" s="44">
        <v>129</v>
      </c>
      <c r="D17" s="45">
        <f t="shared" si="1"/>
        <v>2.3809523809523725E-2</v>
      </c>
      <c r="E17" s="44">
        <v>6</v>
      </c>
      <c r="F17" s="44">
        <v>3</v>
      </c>
      <c r="G17" s="43">
        <f t="shared" si="0"/>
        <v>-0.5</v>
      </c>
      <c r="H17" s="41">
        <v>16</v>
      </c>
      <c r="I17" s="44">
        <v>15</v>
      </c>
      <c r="J17" s="45">
        <f t="shared" si="2"/>
        <v>-6.25E-2</v>
      </c>
      <c r="K17" s="44">
        <v>140</v>
      </c>
      <c r="L17" s="44">
        <v>135</v>
      </c>
      <c r="M17" s="43">
        <f t="shared" si="3"/>
        <v>-3.5714285714285698E-2</v>
      </c>
      <c r="N17" s="1"/>
      <c r="O17" s="1"/>
      <c r="P17" s="1"/>
      <c r="Q17" s="1"/>
      <c r="R17" s="1"/>
      <c r="S17" s="1"/>
      <c r="T17" s="1"/>
      <c r="U17" s="1"/>
      <c r="V17" s="1"/>
      <c r="W17" s="1"/>
      <c r="X17" s="1"/>
      <c r="Y17" s="1"/>
      <c r="Z17" s="1"/>
      <c r="AA17" s="1"/>
    </row>
    <row r="18" spans="1:27" ht="17.100000000000001" customHeight="1" x14ac:dyDescent="0.25">
      <c r="A18" s="56" t="s">
        <v>95</v>
      </c>
      <c r="B18" s="41">
        <v>2426</v>
      </c>
      <c r="C18" s="44">
        <v>2443</v>
      </c>
      <c r="D18" s="45">
        <f t="shared" si="1"/>
        <v>7.0074196207750017E-3</v>
      </c>
      <c r="E18" s="44">
        <v>34</v>
      </c>
      <c r="F18" s="44">
        <v>28</v>
      </c>
      <c r="G18" s="43">
        <f t="shared" si="0"/>
        <v>-0.17647058823529416</v>
      </c>
      <c r="H18" s="41">
        <v>83</v>
      </c>
      <c r="I18" s="44">
        <v>82</v>
      </c>
      <c r="J18" s="45">
        <f t="shared" si="2"/>
        <v>-1.2048192771084376E-2</v>
      </c>
      <c r="K18" s="44">
        <v>2877</v>
      </c>
      <c r="L18" s="44">
        <v>2904</v>
      </c>
      <c r="M18" s="43">
        <f t="shared" si="3"/>
        <v>9.3847758081335719E-3</v>
      </c>
      <c r="N18" s="1"/>
      <c r="O18" s="1"/>
      <c r="P18" s="1"/>
      <c r="Q18" s="1"/>
      <c r="R18" s="1"/>
      <c r="S18" s="1"/>
      <c r="T18" s="1"/>
      <c r="U18" s="1"/>
      <c r="V18" s="1"/>
      <c r="W18" s="1"/>
      <c r="X18" s="1"/>
      <c r="Y18" s="1"/>
      <c r="Z18" s="1"/>
      <c r="AA18" s="1"/>
    </row>
    <row r="19" spans="1:27" ht="17.100000000000001" customHeight="1" x14ac:dyDescent="0.25">
      <c r="A19" s="56" t="s">
        <v>96</v>
      </c>
      <c r="B19" s="41">
        <v>604</v>
      </c>
      <c r="C19" s="44">
        <v>669</v>
      </c>
      <c r="D19" s="45">
        <f t="shared" si="1"/>
        <v>0.10761589403973515</v>
      </c>
      <c r="E19" s="44">
        <v>10</v>
      </c>
      <c r="F19" s="44">
        <v>10</v>
      </c>
      <c r="G19" s="43">
        <f t="shared" si="0"/>
        <v>0</v>
      </c>
      <c r="H19" s="41">
        <v>69</v>
      </c>
      <c r="I19" s="44">
        <v>86</v>
      </c>
      <c r="J19" s="45">
        <f t="shared" si="2"/>
        <v>0.24637681159420288</v>
      </c>
      <c r="K19" s="44">
        <v>698</v>
      </c>
      <c r="L19" s="44">
        <v>791</v>
      </c>
      <c r="M19" s="43">
        <f t="shared" si="3"/>
        <v>0.13323782234957027</v>
      </c>
      <c r="N19" s="1"/>
      <c r="O19" s="1"/>
      <c r="P19" s="1"/>
      <c r="Q19" s="1"/>
      <c r="R19" s="1"/>
      <c r="S19" s="1"/>
      <c r="T19" s="1"/>
      <c r="U19" s="1"/>
      <c r="V19" s="1"/>
      <c r="W19" s="1"/>
      <c r="X19" s="1"/>
      <c r="Y19" s="1"/>
      <c r="Z19" s="1"/>
      <c r="AA19" s="1"/>
    </row>
    <row r="20" spans="1:27" ht="17.100000000000001" customHeight="1" x14ac:dyDescent="0.25">
      <c r="A20" s="56" t="s">
        <v>97</v>
      </c>
      <c r="B20" s="41">
        <v>1089</v>
      </c>
      <c r="C20" s="44">
        <v>1043</v>
      </c>
      <c r="D20" s="45">
        <f t="shared" si="1"/>
        <v>-4.2240587695133169E-2</v>
      </c>
      <c r="E20" s="44">
        <v>13</v>
      </c>
      <c r="F20" s="44">
        <v>6</v>
      </c>
      <c r="G20" s="43">
        <f t="shared" si="0"/>
        <v>-0.53846153846153844</v>
      </c>
      <c r="H20" s="41">
        <v>61</v>
      </c>
      <c r="I20" s="44">
        <v>71</v>
      </c>
      <c r="J20" s="45">
        <f t="shared" si="2"/>
        <v>0.16393442622950816</v>
      </c>
      <c r="K20" s="44">
        <v>1273</v>
      </c>
      <c r="L20" s="44">
        <v>1262</v>
      </c>
      <c r="M20" s="43">
        <f t="shared" si="3"/>
        <v>-8.64100549882163E-3</v>
      </c>
      <c r="N20" s="1"/>
      <c r="O20" s="1"/>
      <c r="P20" s="1"/>
      <c r="Q20" s="1"/>
      <c r="R20" s="1"/>
      <c r="S20" s="1"/>
      <c r="T20" s="1"/>
      <c r="U20" s="1"/>
      <c r="V20" s="1"/>
      <c r="W20" s="1"/>
      <c r="X20" s="1"/>
      <c r="Y20" s="1"/>
      <c r="Z20" s="1"/>
      <c r="AA20" s="1"/>
    </row>
    <row r="21" spans="1:27" ht="17.100000000000001" customHeight="1" x14ac:dyDescent="0.25">
      <c r="A21" s="56" t="s">
        <v>98</v>
      </c>
      <c r="B21" s="41">
        <v>294</v>
      </c>
      <c r="C21" s="44">
        <v>374</v>
      </c>
      <c r="D21" s="45">
        <f t="shared" si="1"/>
        <v>0.27210884353741505</v>
      </c>
      <c r="E21" s="44">
        <v>6</v>
      </c>
      <c r="F21" s="44">
        <v>2</v>
      </c>
      <c r="G21" s="43">
        <f t="shared" si="0"/>
        <v>-0.66666666666666674</v>
      </c>
      <c r="H21" s="41">
        <v>29</v>
      </c>
      <c r="I21" s="44">
        <v>29</v>
      </c>
      <c r="J21" s="45">
        <f t="shared" si="2"/>
        <v>0</v>
      </c>
      <c r="K21" s="44">
        <v>337</v>
      </c>
      <c r="L21" s="44">
        <v>447</v>
      </c>
      <c r="M21" s="43">
        <f t="shared" si="3"/>
        <v>0.32640949554896137</v>
      </c>
      <c r="N21" s="1"/>
      <c r="O21" s="1"/>
      <c r="P21" s="1"/>
      <c r="Q21" s="1"/>
      <c r="R21" s="1"/>
      <c r="S21" s="1"/>
      <c r="T21" s="1"/>
      <c r="U21" s="1"/>
      <c r="V21" s="1"/>
      <c r="W21" s="1"/>
      <c r="X21" s="1"/>
      <c r="Y21" s="1"/>
      <c r="Z21" s="1"/>
      <c r="AA21" s="1"/>
    </row>
    <row r="22" spans="1:27" ht="17.100000000000001" customHeight="1" x14ac:dyDescent="0.25">
      <c r="A22" s="56" t="s">
        <v>99</v>
      </c>
      <c r="B22" s="41">
        <v>248</v>
      </c>
      <c r="C22" s="44">
        <v>241</v>
      </c>
      <c r="D22" s="45">
        <f t="shared" si="1"/>
        <v>-2.8225806451612878E-2</v>
      </c>
      <c r="E22" s="44">
        <v>7</v>
      </c>
      <c r="F22" s="44">
        <v>1</v>
      </c>
      <c r="G22" s="43">
        <f t="shared" si="0"/>
        <v>-0.85714285714285721</v>
      </c>
      <c r="H22" s="41">
        <v>33</v>
      </c>
      <c r="I22" s="44">
        <v>15</v>
      </c>
      <c r="J22" s="45">
        <f t="shared" si="2"/>
        <v>-0.54545454545454541</v>
      </c>
      <c r="K22" s="44">
        <v>278</v>
      </c>
      <c r="L22" s="44">
        <v>288</v>
      </c>
      <c r="M22" s="43">
        <f t="shared" si="3"/>
        <v>3.5971223021582732E-2</v>
      </c>
      <c r="N22" s="1"/>
      <c r="O22" s="1"/>
      <c r="P22" s="1"/>
      <c r="Q22" s="1"/>
      <c r="R22" s="1"/>
      <c r="S22" s="1"/>
      <c r="T22" s="1"/>
      <c r="U22" s="1"/>
      <c r="V22" s="1"/>
      <c r="W22" s="1"/>
      <c r="X22" s="1"/>
      <c r="Y22" s="1"/>
      <c r="Z22" s="1"/>
      <c r="AA22" s="1"/>
    </row>
    <row r="23" spans="1:27" ht="17.100000000000001" customHeight="1" x14ac:dyDescent="0.25">
      <c r="A23" s="56" t="s">
        <v>100</v>
      </c>
      <c r="B23" s="41">
        <v>502</v>
      </c>
      <c r="C23" s="44">
        <v>518</v>
      </c>
      <c r="D23" s="45">
        <f t="shared" si="1"/>
        <v>3.1872509960159334E-2</v>
      </c>
      <c r="E23" s="44">
        <v>5</v>
      </c>
      <c r="F23" s="44">
        <v>9</v>
      </c>
      <c r="G23" s="43">
        <f t="shared" si="0"/>
        <v>0.8</v>
      </c>
      <c r="H23" s="41">
        <v>37</v>
      </c>
      <c r="I23" s="44">
        <v>38</v>
      </c>
      <c r="J23" s="45">
        <f t="shared" si="2"/>
        <v>2.7027027027026973E-2</v>
      </c>
      <c r="K23" s="44">
        <v>590</v>
      </c>
      <c r="L23" s="44">
        <v>609</v>
      </c>
      <c r="M23" s="43">
        <f t="shared" si="3"/>
        <v>3.2203389830508522E-2</v>
      </c>
      <c r="N23" s="1"/>
      <c r="O23" s="1"/>
      <c r="P23" s="1"/>
      <c r="Q23" s="1"/>
      <c r="R23" s="1"/>
      <c r="S23" s="1"/>
      <c r="T23" s="1"/>
      <c r="U23" s="1"/>
      <c r="V23" s="1"/>
      <c r="W23" s="1"/>
      <c r="X23" s="1"/>
      <c r="Y23" s="1"/>
      <c r="Z23" s="1"/>
      <c r="AA23" s="1"/>
    </row>
    <row r="24" spans="1:27" ht="17.100000000000001" customHeight="1" thickBot="1" x14ac:dyDescent="0.3">
      <c r="A24" s="13" t="s">
        <v>35</v>
      </c>
      <c r="B24" s="9">
        <f>SUM(B6:B23)</f>
        <v>13531</v>
      </c>
      <c r="C24" s="14">
        <f>SUM(C6:C23)</f>
        <v>14045</v>
      </c>
      <c r="D24" s="34">
        <f>(C24/B24)-1</f>
        <v>3.7986845022540905E-2</v>
      </c>
      <c r="E24" s="14">
        <f>SUM(E6:E23)</f>
        <v>188</v>
      </c>
      <c r="F24" s="14">
        <f>SUM(F6:F23)</f>
        <v>179</v>
      </c>
      <c r="G24" s="28">
        <f>(F24/E24)-1</f>
        <v>-4.7872340425531901E-2</v>
      </c>
      <c r="H24" s="9">
        <f>SUM(H6:H23)</f>
        <v>898</v>
      </c>
      <c r="I24" s="14">
        <f>SUM(I6:I23)</f>
        <v>954</v>
      </c>
      <c r="J24" s="34">
        <f>(I24/H24)-1</f>
        <v>6.2360801781737196E-2</v>
      </c>
      <c r="K24" s="14">
        <f>SUM(K6:K23)</f>
        <v>15743</v>
      </c>
      <c r="L24" s="14">
        <f>SUM(L6:L23)</f>
        <v>16332</v>
      </c>
      <c r="M24" s="28">
        <f>(L24/K24)-1</f>
        <v>3.741345359842474E-2</v>
      </c>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24:C24 E24:F24 H24:I24 K24:L24" formulaRange="1"/>
    <ignoredError sqref="D24 G24 J24"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365A0-4AE6-40F2-8253-485377C268BB}">
  <sheetPr>
    <pageSetUpPr fitToPage="1"/>
  </sheetPr>
  <dimension ref="A1:U48"/>
  <sheetViews>
    <sheetView showGridLines="0" zoomScaleNormal="100" workbookViewId="0">
      <selection activeCell="H2" sqref="H2"/>
    </sheetView>
  </sheetViews>
  <sheetFormatPr defaultColWidth="9.109375" defaultRowHeight="12" x14ac:dyDescent="0.25"/>
  <cols>
    <col min="1" max="1" width="18.6640625" style="3" customWidth="1"/>
    <col min="2" max="10" width="7.88671875" style="3" customWidth="1"/>
    <col min="11" max="11" width="3.33203125" style="3" customWidth="1"/>
    <col min="12" max="16384" width="9.109375" style="3"/>
  </cols>
  <sheetData>
    <row r="1" spans="1:21" ht="6" customHeight="1" x14ac:dyDescent="0.25"/>
    <row r="2" spans="1:21" ht="18.899999999999999" customHeight="1" x14ac:dyDescent="0.3">
      <c r="A2" s="16" t="s">
        <v>205</v>
      </c>
      <c r="B2" s="17"/>
      <c r="C2" s="1"/>
      <c r="D2" s="1"/>
      <c r="E2" s="1"/>
      <c r="F2" s="1"/>
      <c r="G2" s="1"/>
      <c r="H2" s="1"/>
      <c r="I2" s="1"/>
      <c r="J2" s="1"/>
      <c r="K2" s="1"/>
      <c r="L2" s="1"/>
      <c r="M2" s="1"/>
      <c r="N2" s="1"/>
      <c r="O2" s="1"/>
      <c r="P2" s="1"/>
      <c r="Q2" s="1"/>
      <c r="R2" s="1"/>
      <c r="S2" s="1"/>
      <c r="T2" s="1"/>
      <c r="U2" s="1"/>
    </row>
    <row r="3" spans="1:21" ht="18.899999999999999" customHeight="1" thickBot="1" x14ac:dyDescent="0.3">
      <c r="A3" s="2"/>
      <c r="B3" s="2"/>
      <c r="C3" s="1"/>
      <c r="D3" s="1"/>
      <c r="E3" s="1"/>
      <c r="F3" s="1"/>
      <c r="G3" s="1"/>
      <c r="H3" s="1"/>
      <c r="I3" s="1"/>
      <c r="J3" s="1"/>
      <c r="K3" s="1"/>
      <c r="L3" s="1"/>
      <c r="M3" s="1"/>
      <c r="N3" s="1"/>
      <c r="O3" s="1"/>
      <c r="P3" s="1"/>
      <c r="Q3" s="1"/>
      <c r="R3" s="1"/>
      <c r="S3" s="1"/>
      <c r="T3" s="1"/>
      <c r="U3" s="1"/>
    </row>
    <row r="4" spans="1:21" ht="18.899999999999999" customHeight="1" x14ac:dyDescent="0.25">
      <c r="A4" s="233" t="str">
        <f>+'1'!A4</f>
        <v>Janeiro-maio</v>
      </c>
      <c r="B4" s="235" t="s">
        <v>31</v>
      </c>
      <c r="C4" s="236"/>
      <c r="D4" s="237"/>
      <c r="E4" s="235" t="s">
        <v>18</v>
      </c>
      <c r="F4" s="236"/>
      <c r="G4" s="237"/>
      <c r="H4" s="236" t="s">
        <v>20</v>
      </c>
      <c r="I4" s="236"/>
      <c r="J4" s="236"/>
      <c r="K4" s="1"/>
      <c r="L4" s="1"/>
      <c r="M4" s="1"/>
      <c r="N4" s="1"/>
      <c r="O4" s="1"/>
      <c r="P4" s="1"/>
      <c r="Q4" s="1"/>
      <c r="R4" s="1"/>
      <c r="S4" s="1"/>
      <c r="T4" s="1"/>
      <c r="U4" s="1"/>
    </row>
    <row r="5" spans="1:21" ht="30" customHeight="1" x14ac:dyDescent="0.25">
      <c r="A5" s="234"/>
      <c r="B5" s="30">
        <v>2019</v>
      </c>
      <c r="C5" s="29">
        <v>2023</v>
      </c>
      <c r="D5" s="230">
        <v>2024</v>
      </c>
      <c r="E5" s="30">
        <v>2019</v>
      </c>
      <c r="F5" s="29">
        <v>2023</v>
      </c>
      <c r="G5" s="230">
        <v>2024</v>
      </c>
      <c r="H5" s="30">
        <v>2019</v>
      </c>
      <c r="I5" s="29">
        <v>2023</v>
      </c>
      <c r="J5" s="230">
        <v>2024</v>
      </c>
      <c r="K5" s="1"/>
      <c r="L5" s="1"/>
      <c r="M5" s="1"/>
      <c r="N5" s="1"/>
      <c r="O5" s="1"/>
      <c r="P5" s="1"/>
      <c r="Q5" s="1"/>
      <c r="R5" s="1"/>
      <c r="S5" s="1"/>
      <c r="T5" s="1"/>
      <c r="U5" s="1"/>
    </row>
    <row r="6" spans="1:21" ht="18.899999999999999" customHeight="1" x14ac:dyDescent="0.25">
      <c r="A6" s="56" t="s">
        <v>101</v>
      </c>
      <c r="B6" s="114">
        <v>130</v>
      </c>
      <c r="C6" s="115">
        <v>130</v>
      </c>
      <c r="D6" s="116">
        <v>130</v>
      </c>
      <c r="E6" s="44">
        <v>532</v>
      </c>
      <c r="F6" s="44">
        <v>634</v>
      </c>
      <c r="G6" s="117">
        <v>649</v>
      </c>
      <c r="H6" s="38">
        <v>10707</v>
      </c>
      <c r="I6" s="39">
        <v>10705</v>
      </c>
      <c r="J6" s="118">
        <v>11062</v>
      </c>
      <c r="K6" s="1"/>
      <c r="L6" s="1"/>
      <c r="M6" s="1"/>
      <c r="N6" s="1"/>
      <c r="O6" s="1"/>
      <c r="P6" s="1"/>
      <c r="Q6" s="1"/>
      <c r="R6" s="1"/>
      <c r="S6" s="1"/>
      <c r="T6" s="1"/>
      <c r="U6" s="1"/>
    </row>
    <row r="7" spans="1:21" ht="18.899999999999999" customHeight="1" x14ac:dyDescent="0.25">
      <c r="A7" s="56" t="s">
        <v>102</v>
      </c>
      <c r="B7" s="119">
        <v>32</v>
      </c>
      <c r="C7" s="120">
        <v>28</v>
      </c>
      <c r="D7" s="121">
        <v>22</v>
      </c>
      <c r="E7" s="44">
        <v>125</v>
      </c>
      <c r="F7" s="44">
        <v>127</v>
      </c>
      <c r="G7" s="117">
        <v>127</v>
      </c>
      <c r="H7" s="41">
        <v>3841</v>
      </c>
      <c r="I7" s="44">
        <v>3239</v>
      </c>
      <c r="J7" s="117">
        <v>3361</v>
      </c>
      <c r="K7" s="1"/>
      <c r="L7" s="1"/>
      <c r="M7" s="1"/>
      <c r="N7" s="1"/>
      <c r="O7" s="1"/>
      <c r="P7" s="1"/>
      <c r="Q7" s="1"/>
      <c r="R7" s="1"/>
      <c r="S7" s="1"/>
      <c r="T7" s="1"/>
      <c r="U7" s="1"/>
    </row>
    <row r="8" spans="1:21" ht="18.899999999999999" customHeight="1" x14ac:dyDescent="0.25">
      <c r="A8" s="56" t="s">
        <v>103</v>
      </c>
      <c r="B8" s="119">
        <v>32</v>
      </c>
      <c r="C8" s="120">
        <v>30</v>
      </c>
      <c r="D8" s="121">
        <v>27</v>
      </c>
      <c r="E8" s="44">
        <v>187</v>
      </c>
      <c r="F8" s="44">
        <v>137</v>
      </c>
      <c r="G8" s="117">
        <v>178</v>
      </c>
      <c r="H8" s="41">
        <v>2102</v>
      </c>
      <c r="I8" s="44">
        <v>1799</v>
      </c>
      <c r="J8" s="117">
        <v>1909</v>
      </c>
      <c r="K8" s="1"/>
      <c r="L8" s="1"/>
      <c r="M8" s="1"/>
      <c r="N8" s="1"/>
      <c r="O8" s="1"/>
      <c r="P8" s="1"/>
      <c r="Q8" s="1"/>
      <c r="R8" s="1"/>
      <c r="S8" s="1"/>
      <c r="T8" s="1"/>
      <c r="U8" s="1"/>
    </row>
    <row r="9" spans="1:21" ht="18.899999999999999" customHeight="1" thickBot="1" x14ac:dyDescent="0.3">
      <c r="A9" s="13" t="s">
        <v>35</v>
      </c>
      <c r="B9" s="9">
        <f t="shared" ref="B9:J9" si="0">SUM(B6:B8)</f>
        <v>194</v>
      </c>
      <c r="C9" s="14">
        <f t="shared" si="0"/>
        <v>188</v>
      </c>
      <c r="D9" s="89">
        <f t="shared" si="0"/>
        <v>179</v>
      </c>
      <c r="E9" s="14">
        <f t="shared" si="0"/>
        <v>844</v>
      </c>
      <c r="F9" s="14">
        <f t="shared" si="0"/>
        <v>898</v>
      </c>
      <c r="G9" s="14">
        <f t="shared" si="0"/>
        <v>954</v>
      </c>
      <c r="H9" s="9">
        <f t="shared" si="0"/>
        <v>16650</v>
      </c>
      <c r="I9" s="14">
        <f t="shared" si="0"/>
        <v>15743</v>
      </c>
      <c r="J9" s="14">
        <f t="shared" si="0"/>
        <v>16332</v>
      </c>
      <c r="K9" s="1"/>
      <c r="L9" s="1"/>
      <c r="M9" s="1"/>
      <c r="N9" s="1"/>
      <c r="O9" s="1"/>
      <c r="P9" s="1"/>
      <c r="Q9" s="1"/>
      <c r="R9" s="1"/>
      <c r="S9" s="1"/>
      <c r="T9" s="1"/>
      <c r="U9" s="1"/>
    </row>
    <row r="10" spans="1:21" ht="18.899999999999999" customHeight="1" x14ac:dyDescent="0.25">
      <c r="A10" s="1"/>
      <c r="B10" s="1"/>
      <c r="C10" s="1"/>
      <c r="D10" s="1"/>
      <c r="E10" s="1"/>
      <c r="F10" s="1"/>
      <c r="G10" s="1"/>
      <c r="H10" s="1"/>
      <c r="I10" s="1"/>
      <c r="J10" s="1"/>
      <c r="K10" s="1"/>
      <c r="L10" s="1"/>
      <c r="M10" s="1"/>
      <c r="N10" s="1"/>
      <c r="O10" s="1"/>
      <c r="P10" s="1"/>
      <c r="Q10" s="1"/>
      <c r="R10" s="1"/>
      <c r="S10" s="1"/>
      <c r="T10" s="1"/>
      <c r="U10" s="1"/>
    </row>
    <row r="11" spans="1:21" ht="18.899999999999999" customHeight="1" x14ac:dyDescent="0.3">
      <c r="A11" s="16" t="s">
        <v>206</v>
      </c>
      <c r="B11" s="2"/>
      <c r="C11" s="2"/>
      <c r="D11" s="2"/>
      <c r="E11" s="1"/>
      <c r="F11" s="1"/>
      <c r="G11" s="1"/>
      <c r="H11" s="1"/>
      <c r="I11" s="1"/>
      <c r="J11" s="1"/>
      <c r="K11" s="1"/>
      <c r="L11" s="1"/>
      <c r="M11" s="1"/>
      <c r="N11" s="1"/>
      <c r="O11" s="1"/>
      <c r="P11" s="1"/>
      <c r="Q11" s="1"/>
      <c r="R11" s="1"/>
      <c r="S11" s="1"/>
      <c r="T11" s="1"/>
      <c r="U11" s="1"/>
    </row>
    <row r="12" spans="1:21" ht="18.899999999999999" customHeight="1" thickBot="1" x14ac:dyDescent="0.3">
      <c r="A12" s="2"/>
      <c r="B12" s="2"/>
      <c r="C12" s="2"/>
      <c r="D12" s="2"/>
      <c r="E12" s="1"/>
      <c r="F12" s="1"/>
      <c r="G12" s="1"/>
      <c r="H12" s="1"/>
      <c r="I12" s="1"/>
      <c r="J12" s="1"/>
      <c r="K12" s="1"/>
      <c r="L12" s="1"/>
      <c r="M12" s="1"/>
      <c r="N12" s="1"/>
      <c r="O12" s="1"/>
      <c r="P12" s="1"/>
      <c r="Q12" s="1"/>
      <c r="R12" s="1"/>
      <c r="S12" s="1"/>
      <c r="T12" s="1"/>
      <c r="U12" s="1"/>
    </row>
    <row r="13" spans="1:21" ht="18.899999999999999" customHeight="1" x14ac:dyDescent="0.25">
      <c r="A13" s="233" t="str">
        <f>+'1'!A4</f>
        <v>Janeiro-maio</v>
      </c>
      <c r="B13" s="235" t="s">
        <v>31</v>
      </c>
      <c r="C13" s="236"/>
      <c r="D13" s="236"/>
      <c r="E13" s="235" t="s">
        <v>18</v>
      </c>
      <c r="F13" s="236"/>
      <c r="G13" s="237"/>
      <c r="H13" s="236" t="s">
        <v>20</v>
      </c>
      <c r="I13" s="236"/>
      <c r="J13" s="236"/>
      <c r="K13" s="1"/>
      <c r="L13" s="1"/>
      <c r="M13" s="1"/>
      <c r="N13" s="1"/>
      <c r="O13" s="1"/>
      <c r="P13" s="1"/>
      <c r="Q13" s="1"/>
      <c r="R13" s="1"/>
      <c r="S13" s="1"/>
      <c r="T13" s="1"/>
      <c r="U13" s="1"/>
    </row>
    <row r="14" spans="1:21" ht="18.899999999999999" customHeight="1" x14ac:dyDescent="0.25">
      <c r="A14" s="234"/>
      <c r="B14" s="251" t="s">
        <v>147</v>
      </c>
      <c r="C14" s="252"/>
      <c r="D14" s="252"/>
      <c r="E14" s="252"/>
      <c r="F14" s="252"/>
      <c r="G14" s="252"/>
      <c r="H14" s="252"/>
      <c r="I14" s="252"/>
      <c r="J14" s="252"/>
      <c r="K14" s="1"/>
      <c r="L14" s="1"/>
      <c r="M14" s="1"/>
      <c r="N14" s="1"/>
      <c r="O14" s="1"/>
      <c r="P14" s="1"/>
      <c r="Q14" s="1"/>
      <c r="R14" s="1"/>
      <c r="S14" s="1"/>
      <c r="T14" s="1"/>
      <c r="U14" s="1"/>
    </row>
    <row r="15" spans="1:21" ht="18.899999999999999" customHeight="1" x14ac:dyDescent="0.25">
      <c r="A15" s="61"/>
      <c r="B15" s="122" t="s">
        <v>188</v>
      </c>
      <c r="C15" s="123" t="s">
        <v>189</v>
      </c>
      <c r="D15" s="124"/>
      <c r="E15" s="122" t="s">
        <v>188</v>
      </c>
      <c r="F15" s="123" t="s">
        <v>189</v>
      </c>
      <c r="G15" s="123"/>
      <c r="H15" s="122" t="s">
        <v>188</v>
      </c>
      <c r="I15" s="123" t="s">
        <v>189</v>
      </c>
      <c r="J15" s="123"/>
      <c r="K15" s="1"/>
      <c r="L15" s="1"/>
      <c r="M15" s="1"/>
      <c r="N15" s="1"/>
      <c r="O15" s="1"/>
      <c r="P15" s="1"/>
      <c r="Q15" s="1"/>
      <c r="R15" s="1"/>
      <c r="S15" s="1"/>
      <c r="T15" s="1"/>
      <c r="U15" s="1"/>
    </row>
    <row r="16" spans="1:21" ht="18.899999999999999" customHeight="1" x14ac:dyDescent="0.25">
      <c r="A16" s="56" t="s">
        <v>101</v>
      </c>
      <c r="B16" s="99">
        <f>(D6/B6)-1</f>
        <v>0</v>
      </c>
      <c r="C16" s="97">
        <f>(D6/C6)-1</f>
        <v>0</v>
      </c>
      <c r="D16" s="100"/>
      <c r="E16" s="97">
        <f>(G6/E6)-1</f>
        <v>0.21992481203007519</v>
      </c>
      <c r="F16" s="97">
        <f>(G6/F6)-1</f>
        <v>2.3659305993690927E-2</v>
      </c>
      <c r="G16" s="98"/>
      <c r="H16" s="99">
        <f>(J6/H6)-1</f>
        <v>3.3155879331278504E-2</v>
      </c>
      <c r="I16" s="97">
        <f>(J6/I6)-1</f>
        <v>3.334890238206456E-2</v>
      </c>
      <c r="K16" s="1"/>
      <c r="L16" s="1"/>
      <c r="M16" s="1"/>
      <c r="N16" s="1"/>
      <c r="O16" s="1"/>
      <c r="P16" s="1"/>
      <c r="Q16" s="1"/>
      <c r="R16" s="1"/>
      <c r="S16" s="1"/>
      <c r="T16" s="1"/>
      <c r="U16" s="1"/>
    </row>
    <row r="17" spans="1:21" ht="18.899999999999999" customHeight="1" x14ac:dyDescent="0.25">
      <c r="A17" s="56" t="s">
        <v>102</v>
      </c>
      <c r="B17" s="99">
        <f>(D7/B7)-1</f>
        <v>-0.3125</v>
      </c>
      <c r="C17" s="97">
        <f>(D7/C7)-1</f>
        <v>-0.2142857142857143</v>
      </c>
      <c r="D17" s="100"/>
      <c r="E17" s="97">
        <f>(G7/E7)-1</f>
        <v>1.6000000000000014E-2</v>
      </c>
      <c r="F17" s="97">
        <f>(G7/F7)-1</f>
        <v>0</v>
      </c>
      <c r="G17" s="98"/>
      <c r="H17" s="99">
        <f>(J7/H7)-1</f>
        <v>-0.1249674563915647</v>
      </c>
      <c r="I17" s="97">
        <f>(J7/I7)-1</f>
        <v>3.7665946279715978E-2</v>
      </c>
      <c r="K17" s="1"/>
      <c r="L17" s="1"/>
      <c r="M17" s="1"/>
      <c r="N17" s="1"/>
      <c r="O17" s="1"/>
      <c r="P17" s="1"/>
      <c r="Q17" s="1"/>
      <c r="R17" s="1"/>
      <c r="S17" s="1"/>
      <c r="T17" s="1"/>
      <c r="U17" s="1"/>
    </row>
    <row r="18" spans="1:21" ht="18.899999999999999" customHeight="1" x14ac:dyDescent="0.25">
      <c r="A18" s="56" t="s">
        <v>103</v>
      </c>
      <c r="B18" s="99">
        <f>(D8/B8)-1</f>
        <v>-0.15625</v>
      </c>
      <c r="C18" s="97">
        <f>(D8/C8)-1</f>
        <v>-9.9999999999999978E-2</v>
      </c>
      <c r="D18" s="100"/>
      <c r="E18" s="97">
        <f>(G8/E8)-1</f>
        <v>-4.8128342245989275E-2</v>
      </c>
      <c r="F18" s="97">
        <f>(G8/F8)-1</f>
        <v>0.2992700729927007</v>
      </c>
      <c r="G18" s="98"/>
      <c r="H18" s="99">
        <f>(J8/H8)-1</f>
        <v>-9.1817316841103724E-2</v>
      </c>
      <c r="I18" s="97">
        <f>(J8/I8)-1</f>
        <v>6.1145080600333523E-2</v>
      </c>
      <c r="K18" s="1"/>
      <c r="L18" s="1"/>
      <c r="M18" s="1"/>
      <c r="N18" s="1"/>
      <c r="O18" s="1"/>
      <c r="P18" s="1"/>
      <c r="Q18" s="1"/>
      <c r="R18" s="1"/>
      <c r="S18" s="1"/>
      <c r="T18" s="1"/>
      <c r="U18" s="1"/>
    </row>
    <row r="19" spans="1:21" ht="18.899999999999999" customHeight="1" thickBot="1" x14ac:dyDescent="0.3">
      <c r="A19" s="13" t="s">
        <v>35</v>
      </c>
      <c r="B19" s="106">
        <f>(D9/B9)-1</f>
        <v>-7.7319587628865927E-2</v>
      </c>
      <c r="C19" s="104">
        <f>(D9/C9)-1</f>
        <v>-4.7872340425531901E-2</v>
      </c>
      <c r="D19" s="125"/>
      <c r="E19" s="104">
        <f>(G9/E9)-1</f>
        <v>0.13033175355450233</v>
      </c>
      <c r="F19" s="104">
        <f>(G9/F9)-1</f>
        <v>6.2360801781737196E-2</v>
      </c>
      <c r="G19" s="105"/>
      <c r="H19" s="106">
        <f>(J9/H9)-1</f>
        <v>-1.9099099099099126E-2</v>
      </c>
      <c r="I19" s="104">
        <f>(J9/I9)-1</f>
        <v>3.741345359842474E-2</v>
      </c>
      <c r="J19" s="126"/>
      <c r="K19" s="1"/>
      <c r="L19" s="1"/>
      <c r="M19" s="1"/>
      <c r="N19" s="1"/>
      <c r="O19" s="1"/>
      <c r="P19" s="1"/>
      <c r="Q19" s="1"/>
      <c r="R19" s="1"/>
      <c r="S19" s="1"/>
      <c r="T19" s="1"/>
      <c r="U19" s="1"/>
    </row>
    <row r="20" spans="1:21" ht="18.899999999999999" customHeight="1" x14ac:dyDescent="0.25">
      <c r="A20" s="1"/>
      <c r="B20" s="1"/>
      <c r="C20" s="1"/>
      <c r="D20" s="1"/>
      <c r="E20" s="1"/>
      <c r="F20" s="1"/>
      <c r="G20" s="1"/>
      <c r="H20" s="1"/>
      <c r="I20" s="1"/>
      <c r="J20" s="1"/>
      <c r="K20" s="1"/>
      <c r="L20" s="1"/>
      <c r="M20" s="1"/>
      <c r="N20" s="1"/>
      <c r="O20" s="1"/>
      <c r="P20" s="1"/>
      <c r="Q20" s="1"/>
      <c r="R20" s="1"/>
      <c r="S20" s="1"/>
      <c r="T20" s="1"/>
      <c r="U20" s="1"/>
    </row>
    <row r="21" spans="1:21" ht="18.899999999999999" customHeight="1" x14ac:dyDescent="0.25">
      <c r="A21" s="1"/>
      <c r="B21" s="1"/>
      <c r="C21" s="1"/>
      <c r="D21" s="1"/>
      <c r="E21" s="1"/>
      <c r="F21" s="1"/>
      <c r="G21" s="1"/>
      <c r="H21" s="1"/>
      <c r="I21" s="1"/>
      <c r="J21" s="1"/>
      <c r="K21" s="1"/>
      <c r="L21" s="1"/>
      <c r="M21" s="1"/>
      <c r="N21" s="1"/>
      <c r="O21" s="1"/>
      <c r="P21" s="1"/>
      <c r="Q21" s="1"/>
      <c r="R21" s="1"/>
      <c r="S21" s="1"/>
      <c r="T21" s="1"/>
      <c r="U21" s="1"/>
    </row>
    <row r="22" spans="1:21" ht="18.899999999999999" customHeight="1" x14ac:dyDescent="0.25">
      <c r="A22" s="1"/>
      <c r="B22" s="1"/>
      <c r="C22" s="1"/>
      <c r="D22" s="1"/>
      <c r="E22" s="1"/>
      <c r="F22" s="1"/>
      <c r="G22" s="1"/>
      <c r="H22" s="1"/>
      <c r="I22" s="1"/>
      <c r="J22" s="1"/>
      <c r="K22" s="1"/>
      <c r="L22" s="1"/>
      <c r="M22" s="1"/>
      <c r="N22" s="1"/>
      <c r="O22" s="1"/>
      <c r="P22" s="1"/>
      <c r="Q22" s="1"/>
      <c r="R22" s="1"/>
      <c r="S22" s="1"/>
      <c r="T22" s="1"/>
      <c r="U22" s="1"/>
    </row>
    <row r="23" spans="1:21" ht="18.899999999999999" customHeight="1" x14ac:dyDescent="0.25">
      <c r="A23" s="1"/>
      <c r="B23" s="1"/>
      <c r="C23" s="1"/>
      <c r="D23" s="1"/>
      <c r="E23" s="1"/>
      <c r="F23" s="1"/>
      <c r="G23" s="1"/>
      <c r="H23" s="1"/>
      <c r="I23" s="1"/>
      <c r="J23" s="1"/>
      <c r="K23" s="1"/>
      <c r="L23" s="1"/>
      <c r="M23" s="1"/>
      <c r="N23" s="1"/>
      <c r="O23" s="1"/>
      <c r="P23" s="1"/>
      <c r="Q23" s="1"/>
      <c r="R23" s="1"/>
      <c r="S23" s="1"/>
      <c r="T23" s="1"/>
      <c r="U23" s="1"/>
    </row>
    <row r="24" spans="1:21" ht="18.899999999999999" customHeight="1" x14ac:dyDescent="0.25">
      <c r="A24" s="1"/>
      <c r="B24" s="1"/>
      <c r="C24" s="1"/>
      <c r="D24" s="1"/>
      <c r="E24" s="1"/>
      <c r="F24" s="1"/>
      <c r="G24" s="1"/>
      <c r="H24" s="1"/>
      <c r="I24" s="1"/>
      <c r="J24" s="1"/>
      <c r="K24" s="1"/>
      <c r="L24" s="1"/>
      <c r="M24" s="1"/>
      <c r="N24" s="1"/>
      <c r="O24" s="1"/>
      <c r="P24" s="1"/>
      <c r="Q24" s="1"/>
      <c r="R24" s="1"/>
      <c r="S24" s="1"/>
      <c r="T24" s="1"/>
      <c r="U24" s="1"/>
    </row>
    <row r="25" spans="1:21" ht="18.899999999999999" customHeight="1" x14ac:dyDescent="0.25">
      <c r="A25" s="1"/>
      <c r="B25" s="1"/>
      <c r="C25" s="1"/>
      <c r="D25" s="1"/>
      <c r="E25" s="1"/>
      <c r="F25" s="1"/>
      <c r="G25" s="1"/>
      <c r="H25" s="1"/>
      <c r="I25" s="1"/>
      <c r="J25" s="1"/>
      <c r="K25" s="1"/>
      <c r="L25" s="1"/>
      <c r="M25" s="1"/>
      <c r="N25" s="1"/>
      <c r="O25" s="1"/>
      <c r="P25" s="1"/>
      <c r="Q25" s="1"/>
      <c r="R25" s="1"/>
      <c r="S25" s="1"/>
      <c r="T25" s="1"/>
      <c r="U25" s="1"/>
    </row>
    <row r="26" spans="1:21" ht="18.899999999999999" customHeight="1" x14ac:dyDescent="0.25">
      <c r="A26" s="1"/>
      <c r="B26" s="1"/>
      <c r="C26" s="1"/>
      <c r="D26" s="1"/>
      <c r="E26" s="1"/>
      <c r="F26" s="1"/>
      <c r="G26" s="1"/>
      <c r="H26" s="1"/>
      <c r="I26" s="1"/>
      <c r="J26" s="1"/>
      <c r="K26" s="1"/>
      <c r="L26" s="1"/>
      <c r="M26" s="1"/>
      <c r="N26" s="1"/>
      <c r="O26" s="1"/>
      <c r="P26" s="1"/>
      <c r="Q26" s="1"/>
      <c r="R26" s="1"/>
      <c r="S26" s="1"/>
      <c r="T26" s="1"/>
      <c r="U26" s="1"/>
    </row>
    <row r="27" spans="1:21" x14ac:dyDescent="0.25">
      <c r="A27" s="1"/>
      <c r="B27" s="1"/>
      <c r="C27" s="1"/>
      <c r="D27" s="1"/>
      <c r="E27" s="1"/>
      <c r="F27" s="1"/>
      <c r="G27" s="1"/>
      <c r="H27" s="1"/>
      <c r="I27" s="1"/>
      <c r="J27" s="1"/>
      <c r="K27" s="1"/>
      <c r="L27" s="1"/>
      <c r="M27" s="1"/>
      <c r="N27" s="1"/>
      <c r="O27" s="1"/>
      <c r="P27" s="1"/>
      <c r="Q27" s="1"/>
      <c r="R27" s="1"/>
      <c r="S27" s="1"/>
      <c r="T27" s="1"/>
      <c r="U27" s="1"/>
    </row>
    <row r="28" spans="1:21" x14ac:dyDescent="0.25">
      <c r="A28" s="1"/>
      <c r="B28" s="1"/>
      <c r="C28" s="1"/>
      <c r="D28" s="1"/>
      <c r="E28" s="1"/>
      <c r="F28" s="1"/>
      <c r="G28" s="1"/>
      <c r="H28" s="1"/>
      <c r="I28" s="1"/>
      <c r="J28" s="1"/>
      <c r="K28" s="1"/>
      <c r="L28" s="1"/>
      <c r="M28" s="1"/>
      <c r="N28" s="1"/>
      <c r="O28" s="1"/>
      <c r="P28" s="1"/>
      <c r="Q28" s="1"/>
      <c r="R28" s="1"/>
      <c r="S28" s="1"/>
      <c r="T28" s="1"/>
      <c r="U28" s="1"/>
    </row>
    <row r="29" spans="1:21" x14ac:dyDescent="0.25">
      <c r="A29" s="1"/>
      <c r="B29" s="1"/>
      <c r="C29" s="1"/>
      <c r="D29" s="1"/>
      <c r="E29" s="1"/>
      <c r="F29" s="1"/>
      <c r="G29" s="1"/>
      <c r="H29" s="1"/>
      <c r="I29" s="1"/>
      <c r="J29" s="1"/>
      <c r="K29" s="1"/>
      <c r="L29" s="1"/>
      <c r="M29" s="1"/>
      <c r="N29" s="1"/>
      <c r="O29" s="1"/>
      <c r="P29" s="1"/>
      <c r="Q29" s="1"/>
      <c r="R29" s="1"/>
      <c r="S29" s="1"/>
      <c r="T29" s="1"/>
      <c r="U29" s="1"/>
    </row>
    <row r="30" spans="1:21" x14ac:dyDescent="0.25">
      <c r="A30" s="1"/>
      <c r="B30" s="1"/>
      <c r="C30" s="1"/>
      <c r="D30" s="1"/>
      <c r="E30" s="1"/>
      <c r="F30" s="1"/>
      <c r="G30" s="1"/>
      <c r="H30" s="1"/>
      <c r="I30" s="1"/>
      <c r="J30" s="1"/>
      <c r="K30" s="1"/>
      <c r="L30" s="1"/>
      <c r="M30" s="1"/>
      <c r="N30" s="1"/>
      <c r="O30" s="1"/>
      <c r="P30" s="1"/>
      <c r="Q30" s="1"/>
      <c r="R30" s="1"/>
      <c r="S30" s="1"/>
      <c r="T30" s="1"/>
      <c r="U30" s="1"/>
    </row>
    <row r="31" spans="1:21" x14ac:dyDescent="0.25">
      <c r="A31" s="1"/>
      <c r="B31" s="1"/>
      <c r="C31" s="1"/>
      <c r="D31" s="1"/>
      <c r="E31" s="1"/>
      <c r="F31" s="1"/>
      <c r="G31" s="1"/>
      <c r="H31" s="1"/>
      <c r="I31" s="1"/>
      <c r="J31" s="1"/>
      <c r="K31" s="1"/>
      <c r="L31" s="1"/>
      <c r="M31" s="1"/>
      <c r="N31" s="1"/>
      <c r="O31" s="1"/>
      <c r="P31" s="1"/>
      <c r="Q31" s="1"/>
      <c r="R31" s="1"/>
      <c r="S31" s="1"/>
      <c r="T31" s="1"/>
      <c r="U31" s="1"/>
    </row>
    <row r="32" spans="1:21" x14ac:dyDescent="0.25">
      <c r="A32" s="1"/>
      <c r="B32" s="1"/>
      <c r="C32" s="1"/>
      <c r="D32" s="1"/>
      <c r="E32" s="1"/>
      <c r="F32" s="1"/>
      <c r="G32" s="1"/>
      <c r="H32" s="1"/>
      <c r="I32" s="1"/>
      <c r="J32" s="1"/>
      <c r="K32" s="1"/>
      <c r="L32" s="1"/>
      <c r="M32" s="1"/>
      <c r="N32" s="1"/>
      <c r="O32" s="1"/>
      <c r="P32" s="1"/>
      <c r="Q32" s="1"/>
      <c r="R32" s="1"/>
      <c r="S32" s="1"/>
      <c r="T32" s="1"/>
      <c r="U32" s="1"/>
    </row>
    <row r="37" spans="7:9" x14ac:dyDescent="0.25">
      <c r="G37" s="1"/>
    </row>
    <row r="48" spans="7:9" x14ac:dyDescent="0.25">
      <c r="I48" s="1"/>
    </row>
  </sheetData>
  <mergeCells count="9">
    <mergeCell ref="H13:J13"/>
    <mergeCell ref="B14:J14"/>
    <mergeCell ref="A4:A5"/>
    <mergeCell ref="B4:D4"/>
    <mergeCell ref="E4:G4"/>
    <mergeCell ref="H4:J4"/>
    <mergeCell ref="B13:D13"/>
    <mergeCell ref="E13:G13"/>
    <mergeCell ref="A13:A14"/>
  </mergeCells>
  <printOptions horizontalCentered="1"/>
  <pageMargins left="0.23622047244094491" right="0.23622047244094491" top="0.74803149606299213" bottom="0.74803149606299213" header="0.31496062992125984" footer="0.31496062992125984"/>
  <pageSetup paperSize="9" orientation="portrait" verticalDpi="0" r:id="rId1"/>
  <ignoredErrors>
    <ignoredError sqref="B9:C9 H9:I9 E9:F9 D9 G9 J9"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C774C-D7D7-4218-B181-2175F3BB76EA}">
  <sheetPr>
    <pageSetUpPr fitToPage="1"/>
  </sheetPr>
  <dimension ref="A1:AA48"/>
  <sheetViews>
    <sheetView showGridLines="0" zoomScaleNormal="100" workbookViewId="0">
      <selection activeCell="G2" sqref="G2"/>
    </sheetView>
  </sheetViews>
  <sheetFormatPr defaultColWidth="9.109375" defaultRowHeight="12" x14ac:dyDescent="0.25"/>
  <cols>
    <col min="1" max="1" width="18.6640625" style="3" customWidth="1"/>
    <col min="2" max="6" width="9.6640625" style="3" customWidth="1"/>
    <col min="7" max="7" width="4.44140625" style="3" customWidth="1"/>
    <col min="8" max="16384" width="9.109375" style="3"/>
  </cols>
  <sheetData>
    <row r="1" spans="1:27" ht="6.75" customHeight="1" x14ac:dyDescent="0.25"/>
    <row r="2" spans="1:27" ht="18.899999999999999" customHeight="1" x14ac:dyDescent="0.3">
      <c r="A2" s="16" t="s">
        <v>167</v>
      </c>
      <c r="B2" s="17"/>
      <c r="C2" s="2"/>
      <c r="D2" s="2"/>
      <c r="E2" s="2"/>
      <c r="F2" s="2"/>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2"/>
      <c r="G3" s="1"/>
      <c r="H3" s="1"/>
      <c r="I3" s="1"/>
      <c r="J3" s="1"/>
      <c r="K3" s="1"/>
      <c r="L3" s="1"/>
      <c r="M3" s="1"/>
      <c r="N3" s="1"/>
      <c r="O3" s="1"/>
      <c r="P3" s="1"/>
      <c r="Q3" s="1"/>
      <c r="R3" s="1"/>
      <c r="S3" s="1"/>
      <c r="T3" s="1"/>
      <c r="U3" s="1"/>
      <c r="V3" s="1"/>
      <c r="W3" s="1"/>
      <c r="X3" s="1"/>
      <c r="Y3" s="1"/>
      <c r="Z3" s="1"/>
      <c r="AA3" s="1"/>
    </row>
    <row r="4" spans="1:27" ht="18.899999999999999" customHeight="1" x14ac:dyDescent="0.25">
      <c r="A4" s="233" t="str">
        <f>+'1'!A4</f>
        <v>Janeiro-maio</v>
      </c>
      <c r="B4" s="253" t="s">
        <v>131</v>
      </c>
      <c r="C4" s="254"/>
      <c r="D4" s="254"/>
      <c r="E4" s="254"/>
      <c r="F4" s="254"/>
      <c r="G4" s="1"/>
      <c r="H4" s="1"/>
      <c r="I4" s="1"/>
      <c r="J4" s="1"/>
      <c r="K4" s="1"/>
      <c r="L4" s="1"/>
      <c r="M4" s="1"/>
      <c r="N4" s="1"/>
      <c r="O4" s="1"/>
      <c r="P4" s="1"/>
      <c r="Q4" s="1"/>
      <c r="R4" s="1"/>
      <c r="S4" s="1"/>
      <c r="T4" s="1"/>
      <c r="U4" s="1"/>
      <c r="V4" s="1"/>
      <c r="W4" s="1"/>
      <c r="X4" s="1"/>
      <c r="Y4" s="1"/>
      <c r="Z4" s="1"/>
      <c r="AA4" s="1"/>
    </row>
    <row r="5" spans="1:27" ht="30" customHeight="1" x14ac:dyDescent="0.25">
      <c r="A5" s="234"/>
      <c r="B5" s="108">
        <v>2019</v>
      </c>
      <c r="C5" s="109">
        <v>2023</v>
      </c>
      <c r="D5" s="110">
        <v>2024</v>
      </c>
      <c r="E5" s="111" t="s">
        <v>184</v>
      </c>
      <c r="F5" s="111" t="s">
        <v>187</v>
      </c>
      <c r="G5" s="1"/>
      <c r="H5" s="1"/>
      <c r="I5" s="1"/>
      <c r="J5" s="1"/>
      <c r="K5" s="1"/>
      <c r="L5" s="1"/>
      <c r="M5" s="1"/>
      <c r="N5" s="1"/>
      <c r="O5" s="1"/>
      <c r="P5" s="1"/>
      <c r="Q5" s="1"/>
      <c r="R5" s="1"/>
      <c r="S5" s="1"/>
      <c r="T5" s="1"/>
      <c r="U5" s="1"/>
      <c r="V5" s="1"/>
      <c r="W5" s="1"/>
      <c r="X5" s="1"/>
      <c r="Y5" s="1"/>
      <c r="Z5" s="1"/>
      <c r="AA5" s="1"/>
    </row>
    <row r="6" spans="1:27" ht="18.899999999999999" customHeight="1" x14ac:dyDescent="0.25">
      <c r="A6" s="56" t="s">
        <v>134</v>
      </c>
      <c r="B6" s="88">
        <v>17254</v>
      </c>
      <c r="C6" s="44">
        <v>15849</v>
      </c>
      <c r="D6" s="42">
        <v>16501</v>
      </c>
      <c r="E6" s="112">
        <f>(D6/B6)-1</f>
        <v>-4.364205401645993E-2</v>
      </c>
      <c r="F6" s="43">
        <f>(D6/C6)-1</f>
        <v>4.1138242160388749E-2</v>
      </c>
      <c r="G6" s="1"/>
      <c r="H6" s="1"/>
      <c r="I6" s="1"/>
      <c r="J6" s="1"/>
      <c r="K6" s="1"/>
      <c r="L6" s="1"/>
      <c r="M6" s="1"/>
      <c r="N6" s="1"/>
      <c r="O6" s="1"/>
      <c r="P6" s="1"/>
      <c r="Q6" s="1"/>
      <c r="R6" s="1"/>
      <c r="S6" s="1"/>
      <c r="T6" s="1"/>
      <c r="U6" s="1"/>
      <c r="V6" s="1"/>
      <c r="W6" s="1"/>
      <c r="X6" s="1"/>
      <c r="Y6" s="1"/>
      <c r="Z6" s="1"/>
      <c r="AA6" s="1"/>
    </row>
    <row r="7" spans="1:27" ht="18.899999999999999" customHeight="1" x14ac:dyDescent="0.25">
      <c r="A7" s="56" t="s">
        <v>135</v>
      </c>
      <c r="B7" s="88">
        <v>606</v>
      </c>
      <c r="C7" s="44">
        <v>596</v>
      </c>
      <c r="D7" s="42">
        <v>616</v>
      </c>
      <c r="E7" s="112">
        <f t="shared" ref="E7:E13" si="0">(D7/B7)-1</f>
        <v>1.650165016501659E-2</v>
      </c>
      <c r="F7" s="43">
        <f t="shared" ref="F7:F12" si="1">(D7/C7)-1</f>
        <v>3.3557046979865834E-2</v>
      </c>
      <c r="G7" s="1"/>
      <c r="H7" s="1"/>
      <c r="I7" s="1"/>
      <c r="J7" s="1"/>
      <c r="K7" s="1"/>
      <c r="L7" s="1"/>
      <c r="M7" s="1"/>
      <c r="N7" s="1"/>
      <c r="O7" s="1"/>
      <c r="P7" s="1"/>
      <c r="Q7" s="1"/>
      <c r="R7" s="1"/>
      <c r="S7" s="1"/>
      <c r="T7" s="1"/>
      <c r="U7" s="1"/>
      <c r="V7" s="1"/>
      <c r="W7" s="1"/>
      <c r="X7" s="1"/>
      <c r="Y7" s="1"/>
      <c r="Z7" s="1"/>
      <c r="AA7" s="1"/>
    </row>
    <row r="8" spans="1:27" ht="18.899999999999999" customHeight="1" x14ac:dyDescent="0.25">
      <c r="A8" s="56" t="s">
        <v>130</v>
      </c>
      <c r="B8" s="88">
        <v>977</v>
      </c>
      <c r="C8" s="44">
        <v>681</v>
      </c>
      <c r="D8" s="42">
        <v>635</v>
      </c>
      <c r="E8" s="112">
        <f t="shared" si="0"/>
        <v>-0.35005117707267142</v>
      </c>
      <c r="F8" s="43">
        <f t="shared" si="1"/>
        <v>-6.7547723935389103E-2</v>
      </c>
      <c r="G8" s="1"/>
      <c r="H8" s="1"/>
      <c r="I8" s="1"/>
      <c r="J8" s="1"/>
      <c r="K8" s="1"/>
      <c r="L8" s="1"/>
      <c r="M8" s="1"/>
      <c r="N8" s="1"/>
      <c r="O8" s="1"/>
      <c r="P8" s="1"/>
      <c r="Q8" s="1"/>
      <c r="R8" s="1"/>
      <c r="S8" s="1"/>
      <c r="T8" s="1"/>
      <c r="U8" s="1"/>
      <c r="V8" s="1"/>
      <c r="W8" s="1"/>
      <c r="X8" s="1"/>
      <c r="Y8" s="1"/>
      <c r="Z8" s="1"/>
      <c r="AA8" s="1"/>
    </row>
    <row r="9" spans="1:27" ht="18.899999999999999" customHeight="1" x14ac:dyDescent="0.25">
      <c r="A9" s="56" t="s">
        <v>129</v>
      </c>
      <c r="B9" s="88">
        <v>2674</v>
      </c>
      <c r="C9" s="44">
        <v>3469</v>
      </c>
      <c r="D9" s="42">
        <v>3534</v>
      </c>
      <c r="E9" s="112">
        <f t="shared" si="0"/>
        <v>0.32161555721765156</v>
      </c>
      <c r="F9" s="43">
        <f t="shared" si="1"/>
        <v>1.8737388296339086E-2</v>
      </c>
      <c r="G9" s="1"/>
      <c r="H9" s="1"/>
      <c r="I9" s="1"/>
      <c r="J9" s="1"/>
      <c r="K9" s="1"/>
      <c r="L9" s="1"/>
      <c r="M9" s="1"/>
      <c r="N9" s="1"/>
      <c r="O9" s="1"/>
      <c r="P9" s="1"/>
      <c r="Q9" s="1"/>
      <c r="R9" s="1"/>
      <c r="S9" s="1"/>
      <c r="T9" s="1"/>
      <c r="U9" s="1"/>
      <c r="V9" s="1"/>
      <c r="W9" s="1"/>
      <c r="X9" s="1"/>
      <c r="Y9" s="1"/>
      <c r="Z9" s="1"/>
      <c r="AA9" s="1"/>
    </row>
    <row r="10" spans="1:27" ht="18.899999999999999" customHeight="1" x14ac:dyDescent="0.25">
      <c r="A10" s="56" t="s">
        <v>104</v>
      </c>
      <c r="B10" s="88">
        <v>865</v>
      </c>
      <c r="C10" s="44">
        <v>1228</v>
      </c>
      <c r="D10" s="42">
        <v>1265</v>
      </c>
      <c r="E10" s="112">
        <f t="shared" si="0"/>
        <v>0.46242774566473988</v>
      </c>
      <c r="F10" s="43">
        <f t="shared" si="1"/>
        <v>3.0130293159609023E-2</v>
      </c>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56" t="s">
        <v>105</v>
      </c>
      <c r="B11" s="88">
        <v>81</v>
      </c>
      <c r="C11" s="44">
        <v>66</v>
      </c>
      <c r="D11" s="42">
        <v>81</v>
      </c>
      <c r="E11" s="112">
        <f t="shared" si="0"/>
        <v>0</v>
      </c>
      <c r="F11" s="43">
        <f t="shared" si="1"/>
        <v>0.22727272727272729</v>
      </c>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56" t="s">
        <v>196</v>
      </c>
      <c r="B12" s="88">
        <v>280</v>
      </c>
      <c r="C12" s="44">
        <v>274</v>
      </c>
      <c r="D12" s="42">
        <v>269</v>
      </c>
      <c r="E12" s="112">
        <f t="shared" si="0"/>
        <v>-3.9285714285714257E-2</v>
      </c>
      <c r="F12" s="43">
        <f t="shared" si="1"/>
        <v>-1.8248175182481785E-2</v>
      </c>
      <c r="G12" s="1"/>
      <c r="H12" s="1"/>
      <c r="I12" s="1"/>
      <c r="J12" s="1"/>
      <c r="K12" s="1"/>
      <c r="L12" s="1"/>
      <c r="M12" s="1"/>
      <c r="N12" s="1"/>
      <c r="O12" s="1"/>
      <c r="P12" s="1"/>
      <c r="Q12" s="1"/>
      <c r="R12" s="1"/>
      <c r="S12" s="1"/>
      <c r="T12" s="1"/>
      <c r="U12" s="1"/>
      <c r="V12" s="1"/>
      <c r="W12" s="1"/>
      <c r="X12" s="1"/>
      <c r="Y12" s="1"/>
      <c r="Z12" s="1"/>
      <c r="AA12" s="1"/>
    </row>
    <row r="13" spans="1:27" ht="18.899999999999999" customHeight="1" thickBot="1" x14ac:dyDescent="0.3">
      <c r="A13" s="13" t="s">
        <v>35</v>
      </c>
      <c r="B13" s="9">
        <f>SUM(B6:B12)</f>
        <v>22737</v>
      </c>
      <c r="C13" s="14">
        <f>SUM(C6:C12)</f>
        <v>22163</v>
      </c>
      <c r="D13" s="89">
        <f>SUM(D6:D12)</f>
        <v>22901</v>
      </c>
      <c r="E13" s="113">
        <f t="shared" si="0"/>
        <v>7.2129128732902892E-3</v>
      </c>
      <c r="F13" s="28">
        <f>(D13/C13)-1</f>
        <v>3.3298741145151745E-2</v>
      </c>
      <c r="G13" s="1"/>
      <c r="H13" s="1"/>
      <c r="I13" s="1"/>
      <c r="J13" s="1"/>
      <c r="K13" s="1"/>
      <c r="L13" s="1"/>
      <c r="M13" s="1"/>
      <c r="N13" s="1"/>
      <c r="O13" s="1"/>
      <c r="P13" s="1"/>
      <c r="Q13" s="1"/>
      <c r="R13" s="1"/>
      <c r="S13" s="1"/>
      <c r="T13" s="1"/>
      <c r="U13" s="1"/>
      <c r="V13" s="1"/>
      <c r="W13" s="1"/>
      <c r="X13" s="1"/>
      <c r="Y13" s="1"/>
      <c r="Z13" s="1"/>
      <c r="AA13" s="1"/>
    </row>
    <row r="14" spans="1:27" ht="13.5" customHeight="1" x14ac:dyDescent="0.25">
      <c r="A14" s="217" t="s">
        <v>200</v>
      </c>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2">
    <mergeCell ref="A4:A5"/>
    <mergeCell ref="B4:F4"/>
  </mergeCells>
  <printOptions horizontalCentered="1"/>
  <pageMargins left="0.23622047244094491" right="0.23622047244094491" top="0.74803149606299213" bottom="0.74803149606299213" header="0.31496062992125984" footer="0.31496062992125984"/>
  <pageSetup paperSize="9" orientation="portrait" verticalDpi="0" r:id="rId1"/>
  <ignoredErrors>
    <ignoredError sqref="B13:D13" formulaRange="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A88C-8021-47E8-8046-8221D91C3710}">
  <sheetPr>
    <pageSetUpPr fitToPage="1"/>
  </sheetPr>
  <dimension ref="A1:AA49"/>
  <sheetViews>
    <sheetView showGridLines="0" zoomScaleNormal="100" workbookViewId="0">
      <selection activeCell="I2" sqref="I2"/>
    </sheetView>
  </sheetViews>
  <sheetFormatPr defaultColWidth="9.109375" defaultRowHeight="12" x14ac:dyDescent="0.25"/>
  <cols>
    <col min="1" max="1" width="18.6640625" style="3" customWidth="1"/>
    <col min="2" max="13" width="7.88671875" style="3" customWidth="1"/>
    <col min="14" max="14" width="3.5546875" style="3" customWidth="1"/>
    <col min="15" max="16384" width="9.109375" style="3"/>
  </cols>
  <sheetData>
    <row r="1" spans="1:27" ht="6" customHeight="1" x14ac:dyDescent="0.25"/>
    <row r="2" spans="1:27" ht="18.899999999999999" customHeight="1" x14ac:dyDescent="0.3">
      <c r="A2" s="16" t="s">
        <v>168</v>
      </c>
      <c r="B2" s="17"/>
      <c r="C2" s="2"/>
      <c r="D2" s="2"/>
      <c r="E2" s="2"/>
      <c r="F2" s="1"/>
      <c r="G2" s="1"/>
      <c r="H2" s="1"/>
      <c r="I2" s="1"/>
      <c r="J2" s="1"/>
      <c r="K2" s="1"/>
      <c r="L2" s="1"/>
      <c r="M2" s="1" t="s">
        <v>153</v>
      </c>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40" t="str">
        <f>+'1'!A4</f>
        <v>Janeiro-maio</v>
      </c>
      <c r="B4" s="235" t="s">
        <v>31</v>
      </c>
      <c r="C4" s="236"/>
      <c r="D4" s="237"/>
      <c r="E4" s="236" t="s">
        <v>18</v>
      </c>
      <c r="F4" s="236"/>
      <c r="G4" s="236"/>
      <c r="H4" s="235" t="s">
        <v>20</v>
      </c>
      <c r="I4" s="236"/>
      <c r="J4" s="237"/>
      <c r="K4" s="236" t="s">
        <v>142</v>
      </c>
      <c r="L4" s="236"/>
      <c r="M4" s="236"/>
      <c r="N4" s="1"/>
      <c r="O4" s="1"/>
      <c r="P4" s="1"/>
      <c r="Q4" s="1"/>
      <c r="R4" s="1"/>
      <c r="S4" s="1"/>
      <c r="T4" s="1"/>
      <c r="U4" s="1"/>
      <c r="V4" s="1"/>
      <c r="W4" s="1"/>
      <c r="X4" s="1"/>
      <c r="Y4" s="1"/>
      <c r="Z4" s="1"/>
      <c r="AA4" s="1"/>
    </row>
    <row r="5" spans="1:27" ht="30" customHeight="1" x14ac:dyDescent="0.25">
      <c r="A5" s="240"/>
      <c r="B5" s="19">
        <v>2019</v>
      </c>
      <c r="C5" s="20">
        <v>2023</v>
      </c>
      <c r="D5" s="231">
        <v>2024</v>
      </c>
      <c r="E5" s="19">
        <v>2019</v>
      </c>
      <c r="F5" s="20">
        <v>2023</v>
      </c>
      <c r="G5" s="231">
        <v>2024</v>
      </c>
      <c r="H5" s="19">
        <v>2019</v>
      </c>
      <c r="I5" s="20">
        <v>2023</v>
      </c>
      <c r="J5" s="231">
        <v>2024</v>
      </c>
      <c r="K5" s="19">
        <v>2019</v>
      </c>
      <c r="L5" s="20">
        <v>2023</v>
      </c>
      <c r="M5" s="231">
        <v>2024</v>
      </c>
      <c r="N5" s="1"/>
      <c r="O5" s="1"/>
      <c r="P5" s="1"/>
      <c r="Q5" s="1"/>
      <c r="R5" s="1"/>
      <c r="S5" s="1"/>
      <c r="T5" s="1"/>
      <c r="U5" s="1"/>
      <c r="V5" s="1"/>
      <c r="W5" s="1"/>
      <c r="X5" s="1"/>
      <c r="Y5" s="1"/>
      <c r="Z5" s="1"/>
      <c r="AA5" s="1"/>
    </row>
    <row r="6" spans="1:27" ht="17.100000000000001" customHeight="1" x14ac:dyDescent="0.25">
      <c r="A6" s="80" t="s">
        <v>103</v>
      </c>
      <c r="B6" s="81">
        <v>32</v>
      </c>
      <c r="C6" s="82">
        <v>30</v>
      </c>
      <c r="D6" s="83">
        <v>27</v>
      </c>
      <c r="E6" s="84">
        <v>187</v>
      </c>
      <c r="F6" s="84">
        <v>137</v>
      </c>
      <c r="G6" s="84">
        <v>178</v>
      </c>
      <c r="H6" s="85">
        <v>2102</v>
      </c>
      <c r="I6" s="82">
        <v>1799</v>
      </c>
      <c r="J6" s="83">
        <v>1909</v>
      </c>
      <c r="K6" s="84">
        <f>B6+E6+H6</f>
        <v>2321</v>
      </c>
      <c r="L6" s="84">
        <f t="shared" ref="L6:M6" si="0">C6+F6+I6</f>
        <v>1966</v>
      </c>
      <c r="M6" s="84">
        <f t="shared" si="0"/>
        <v>2114</v>
      </c>
      <c r="N6" s="1"/>
      <c r="O6" s="1"/>
      <c r="P6" s="1"/>
      <c r="Q6" s="1"/>
      <c r="R6" s="1"/>
      <c r="S6" s="1"/>
      <c r="T6" s="1"/>
      <c r="U6" s="1"/>
      <c r="V6" s="1"/>
      <c r="W6" s="1"/>
      <c r="X6" s="1"/>
      <c r="Y6" s="1"/>
      <c r="Z6" s="1"/>
      <c r="AA6" s="1"/>
    </row>
    <row r="7" spans="1:27" ht="17.100000000000001" customHeight="1" x14ac:dyDescent="0.25">
      <c r="A7" s="56" t="s">
        <v>134</v>
      </c>
      <c r="B7" s="86">
        <v>91</v>
      </c>
      <c r="C7" s="84">
        <v>82</v>
      </c>
      <c r="D7" s="87">
        <v>80</v>
      </c>
      <c r="E7" s="84">
        <v>357</v>
      </c>
      <c r="F7" s="84">
        <v>349</v>
      </c>
      <c r="G7" s="84">
        <v>348</v>
      </c>
      <c r="H7" s="88">
        <v>9860</v>
      </c>
      <c r="I7" s="84">
        <v>8560</v>
      </c>
      <c r="J7" s="87">
        <v>8992</v>
      </c>
      <c r="K7" s="84">
        <f t="shared" ref="K7:K13" si="1">B7+E7+H7</f>
        <v>10308</v>
      </c>
      <c r="L7" s="84">
        <f t="shared" ref="L7:L13" si="2">C7+F7+I7</f>
        <v>8991</v>
      </c>
      <c r="M7" s="84">
        <f t="shared" ref="M7:M13" si="3">D7+G7+J7</f>
        <v>9420</v>
      </c>
      <c r="N7" s="1"/>
      <c r="O7" s="1"/>
      <c r="P7" s="1"/>
      <c r="Q7" s="1"/>
      <c r="R7" s="1"/>
      <c r="S7" s="1"/>
      <c r="T7" s="1"/>
      <c r="U7" s="1"/>
      <c r="V7" s="1"/>
      <c r="W7" s="1"/>
      <c r="X7" s="1"/>
      <c r="Y7" s="1"/>
      <c r="Z7" s="1"/>
      <c r="AA7" s="1"/>
    </row>
    <row r="8" spans="1:27" ht="17.100000000000001" customHeight="1" x14ac:dyDescent="0.25">
      <c r="A8" s="56" t="s">
        <v>135</v>
      </c>
      <c r="B8" s="86">
        <v>3</v>
      </c>
      <c r="C8" s="84">
        <v>1</v>
      </c>
      <c r="D8" s="87">
        <v>2</v>
      </c>
      <c r="E8" s="84">
        <v>12</v>
      </c>
      <c r="F8" s="84">
        <v>13</v>
      </c>
      <c r="G8" s="84">
        <v>3</v>
      </c>
      <c r="H8" s="88">
        <v>217</v>
      </c>
      <c r="I8" s="84">
        <v>201</v>
      </c>
      <c r="J8" s="87">
        <v>206</v>
      </c>
      <c r="K8" s="84">
        <f t="shared" si="1"/>
        <v>232</v>
      </c>
      <c r="L8" s="84">
        <f t="shared" si="2"/>
        <v>215</v>
      </c>
      <c r="M8" s="84">
        <f t="shared" si="3"/>
        <v>211</v>
      </c>
      <c r="N8" s="1"/>
      <c r="O8" s="1"/>
      <c r="P8" s="1"/>
      <c r="Q8" s="1"/>
      <c r="R8" s="1"/>
      <c r="S8" s="1"/>
      <c r="T8" s="1"/>
      <c r="U8" s="1"/>
      <c r="V8" s="1"/>
      <c r="W8" s="1"/>
      <c r="X8" s="1"/>
      <c r="Y8" s="1"/>
      <c r="Z8" s="1"/>
      <c r="AA8" s="1"/>
    </row>
    <row r="9" spans="1:27" ht="17.100000000000001" customHeight="1" x14ac:dyDescent="0.25">
      <c r="A9" s="56" t="s">
        <v>130</v>
      </c>
      <c r="B9" s="86">
        <v>11</v>
      </c>
      <c r="C9" s="84">
        <v>11</v>
      </c>
      <c r="D9" s="87">
        <v>8</v>
      </c>
      <c r="E9" s="84">
        <v>49</v>
      </c>
      <c r="F9" s="84">
        <v>47</v>
      </c>
      <c r="G9" s="84">
        <v>57</v>
      </c>
      <c r="H9" s="88">
        <v>954</v>
      </c>
      <c r="I9" s="84">
        <v>640</v>
      </c>
      <c r="J9" s="87">
        <v>593</v>
      </c>
      <c r="K9" s="84">
        <f t="shared" si="1"/>
        <v>1014</v>
      </c>
      <c r="L9" s="84">
        <f t="shared" si="2"/>
        <v>698</v>
      </c>
      <c r="M9" s="84">
        <f t="shared" si="3"/>
        <v>658</v>
      </c>
      <c r="N9" s="1"/>
      <c r="O9" s="1"/>
      <c r="P9" s="1"/>
      <c r="Q9" s="1"/>
      <c r="R9" s="1"/>
      <c r="S9" s="1"/>
      <c r="T9" s="1"/>
      <c r="U9" s="1"/>
      <c r="V9" s="1"/>
      <c r="W9" s="1"/>
      <c r="X9" s="1"/>
      <c r="Y9" s="1"/>
      <c r="Z9" s="1"/>
      <c r="AA9" s="1"/>
    </row>
    <row r="10" spans="1:27" ht="17.100000000000001" customHeight="1" x14ac:dyDescent="0.25">
      <c r="A10" s="56" t="s">
        <v>129</v>
      </c>
      <c r="B10" s="86">
        <v>44</v>
      </c>
      <c r="C10" s="84">
        <v>48</v>
      </c>
      <c r="D10" s="87">
        <v>47</v>
      </c>
      <c r="E10" s="84">
        <v>175</v>
      </c>
      <c r="F10" s="84">
        <v>289</v>
      </c>
      <c r="G10" s="84">
        <v>294</v>
      </c>
      <c r="H10" s="88">
        <v>2532</v>
      </c>
      <c r="I10" s="84">
        <v>3242</v>
      </c>
      <c r="J10" s="87">
        <v>3317</v>
      </c>
      <c r="K10" s="84">
        <f t="shared" si="1"/>
        <v>2751</v>
      </c>
      <c r="L10" s="84">
        <f t="shared" si="2"/>
        <v>3579</v>
      </c>
      <c r="M10" s="84">
        <f t="shared" si="3"/>
        <v>3658</v>
      </c>
      <c r="N10" s="1"/>
      <c r="O10" s="1"/>
      <c r="P10" s="1"/>
      <c r="Q10" s="1"/>
      <c r="R10" s="1"/>
      <c r="S10" s="1"/>
      <c r="T10" s="1"/>
      <c r="U10" s="1"/>
      <c r="V10" s="1"/>
      <c r="W10" s="1"/>
      <c r="X10" s="1"/>
      <c r="Y10" s="1"/>
      <c r="Z10" s="1"/>
      <c r="AA10" s="1"/>
    </row>
    <row r="11" spans="1:27" ht="17.100000000000001" customHeight="1" x14ac:dyDescent="0.25">
      <c r="A11" s="56" t="s">
        <v>104</v>
      </c>
      <c r="B11" s="86">
        <v>7</v>
      </c>
      <c r="C11" s="84">
        <v>11</v>
      </c>
      <c r="D11" s="87">
        <v>7</v>
      </c>
      <c r="E11" s="84">
        <v>38</v>
      </c>
      <c r="F11" s="84">
        <v>47</v>
      </c>
      <c r="G11" s="84">
        <v>54</v>
      </c>
      <c r="H11" s="88">
        <v>777</v>
      </c>
      <c r="I11" s="84">
        <v>1145</v>
      </c>
      <c r="J11" s="87">
        <v>1189</v>
      </c>
      <c r="K11" s="84">
        <f t="shared" si="1"/>
        <v>822</v>
      </c>
      <c r="L11" s="84">
        <f t="shared" si="2"/>
        <v>1203</v>
      </c>
      <c r="M11" s="84">
        <f t="shared" si="3"/>
        <v>1250</v>
      </c>
      <c r="N11" s="1"/>
      <c r="O11" s="1"/>
      <c r="P11" s="1"/>
      <c r="Q11" s="1"/>
      <c r="R11" s="1"/>
      <c r="S11" s="1"/>
      <c r="T11" s="1"/>
      <c r="U11" s="1"/>
      <c r="V11" s="1"/>
      <c r="W11" s="1"/>
      <c r="X11" s="1"/>
      <c r="Y11" s="1"/>
      <c r="Z11" s="1"/>
      <c r="AA11" s="1"/>
    </row>
    <row r="12" spans="1:27" ht="17.100000000000001" customHeight="1" x14ac:dyDescent="0.25">
      <c r="A12" s="56" t="s">
        <v>105</v>
      </c>
      <c r="B12" s="86">
        <v>4</v>
      </c>
      <c r="C12" s="84">
        <v>3</v>
      </c>
      <c r="D12" s="87">
        <v>5</v>
      </c>
      <c r="E12" s="84">
        <v>10</v>
      </c>
      <c r="F12" s="84">
        <v>7</v>
      </c>
      <c r="G12" s="84">
        <v>10</v>
      </c>
      <c r="H12" s="88">
        <v>28</v>
      </c>
      <c r="I12" s="84">
        <v>37</v>
      </c>
      <c r="J12" s="87">
        <v>36</v>
      </c>
      <c r="K12" s="84">
        <f t="shared" si="1"/>
        <v>42</v>
      </c>
      <c r="L12" s="84">
        <f t="shared" si="2"/>
        <v>47</v>
      </c>
      <c r="M12" s="84">
        <f t="shared" si="3"/>
        <v>51</v>
      </c>
      <c r="N12" s="1"/>
      <c r="O12" s="1"/>
      <c r="P12" s="1"/>
      <c r="Q12" s="1"/>
      <c r="R12" s="1"/>
      <c r="S12" s="1"/>
      <c r="T12" s="1"/>
      <c r="U12" s="1"/>
      <c r="V12" s="1"/>
      <c r="W12" s="1"/>
      <c r="X12" s="1"/>
      <c r="Y12" s="1"/>
      <c r="Z12" s="1"/>
      <c r="AA12" s="1"/>
    </row>
    <row r="13" spans="1:27" ht="17.100000000000001" customHeight="1" x14ac:dyDescent="0.25">
      <c r="A13" s="56" t="s">
        <v>136</v>
      </c>
      <c r="B13" s="86">
        <v>2</v>
      </c>
      <c r="C13" s="84">
        <v>2</v>
      </c>
      <c r="D13" s="87">
        <v>3</v>
      </c>
      <c r="E13" s="84">
        <v>16</v>
      </c>
      <c r="F13" s="84">
        <v>9</v>
      </c>
      <c r="G13" s="84">
        <v>10</v>
      </c>
      <c r="H13" s="88">
        <v>180</v>
      </c>
      <c r="I13" s="84">
        <v>119</v>
      </c>
      <c r="J13" s="87">
        <v>90</v>
      </c>
      <c r="K13" s="84">
        <f t="shared" si="1"/>
        <v>198</v>
      </c>
      <c r="L13" s="84">
        <f t="shared" si="2"/>
        <v>130</v>
      </c>
      <c r="M13" s="84">
        <f t="shared" si="3"/>
        <v>103</v>
      </c>
      <c r="N13" s="1"/>
      <c r="O13" s="1"/>
      <c r="P13" s="1"/>
      <c r="Q13" s="1"/>
      <c r="R13" s="1"/>
      <c r="S13" s="1"/>
      <c r="T13" s="1"/>
      <c r="U13" s="1"/>
      <c r="V13" s="1"/>
      <c r="W13" s="1"/>
      <c r="X13" s="1"/>
      <c r="Y13" s="1"/>
      <c r="Z13" s="1"/>
      <c r="AA13" s="1"/>
    </row>
    <row r="14" spans="1:27" ht="17.100000000000001" customHeight="1" thickBot="1" x14ac:dyDescent="0.3">
      <c r="A14" s="13" t="s">
        <v>35</v>
      </c>
      <c r="B14" s="9">
        <f>SUM(B6:B13)</f>
        <v>194</v>
      </c>
      <c r="C14" s="14">
        <f t="shared" ref="C14:M14" si="4">SUM(C6:C13)</f>
        <v>188</v>
      </c>
      <c r="D14" s="89">
        <f t="shared" si="4"/>
        <v>179</v>
      </c>
      <c r="E14" s="14">
        <f t="shared" si="4"/>
        <v>844</v>
      </c>
      <c r="F14" s="14">
        <f t="shared" si="4"/>
        <v>898</v>
      </c>
      <c r="G14" s="14">
        <f t="shared" si="4"/>
        <v>954</v>
      </c>
      <c r="H14" s="9">
        <f t="shared" si="4"/>
        <v>16650</v>
      </c>
      <c r="I14" s="14">
        <f t="shared" si="4"/>
        <v>15743</v>
      </c>
      <c r="J14" s="89">
        <f t="shared" si="4"/>
        <v>16332</v>
      </c>
      <c r="K14" s="14">
        <f t="shared" si="4"/>
        <v>17688</v>
      </c>
      <c r="L14" s="14">
        <f t="shared" si="4"/>
        <v>16829</v>
      </c>
      <c r="M14" s="14">
        <f t="shared" si="4"/>
        <v>17465</v>
      </c>
      <c r="N14" s="1"/>
      <c r="O14" s="1"/>
      <c r="P14" s="1"/>
      <c r="Q14" s="1"/>
      <c r="R14" s="1"/>
      <c r="S14" s="1"/>
      <c r="T14" s="1"/>
      <c r="U14" s="1"/>
      <c r="V14" s="1"/>
      <c r="W14" s="1"/>
      <c r="X14" s="1"/>
      <c r="Y14" s="1"/>
      <c r="Z14" s="1"/>
      <c r="AA14" s="1"/>
    </row>
    <row r="15" spans="1:27" ht="13.5" customHeight="1" x14ac:dyDescent="0.25">
      <c r="A15" s="217" t="s">
        <v>200</v>
      </c>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217"/>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3">
      <c r="A17" s="16" t="s">
        <v>169</v>
      </c>
      <c r="B17" s="2"/>
      <c r="C17" s="2"/>
      <c r="D17" s="2"/>
      <c r="E17" s="1"/>
      <c r="F17" s="1"/>
      <c r="G17" s="1"/>
      <c r="H17" s="1"/>
      <c r="I17" s="1"/>
      <c r="J17" s="1"/>
      <c r="K17" s="1"/>
      <c r="L17" s="1"/>
      <c r="M17" s="1"/>
      <c r="N17" s="1"/>
      <c r="O17" s="1"/>
      <c r="P17" s="1"/>
      <c r="R17" s="1"/>
      <c r="S17" s="1"/>
      <c r="T17" s="1"/>
      <c r="U17" s="1"/>
      <c r="V17" s="1"/>
      <c r="W17" s="1"/>
      <c r="X17" s="1"/>
      <c r="Y17" s="1"/>
      <c r="Z17" s="1"/>
      <c r="AA17" s="1"/>
    </row>
    <row r="18" spans="1:27" ht="10.5" customHeight="1" thickBot="1" x14ac:dyDescent="0.3">
      <c r="A18" s="2"/>
      <c r="B18" s="2"/>
      <c r="C18" s="2"/>
      <c r="D18" s="2"/>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240" t="str">
        <f>+'1'!A4</f>
        <v>Janeiro-maio</v>
      </c>
      <c r="B19" s="235" t="s">
        <v>31</v>
      </c>
      <c r="C19" s="236"/>
      <c r="D19" s="237"/>
      <c r="E19" s="236" t="s">
        <v>18</v>
      </c>
      <c r="F19" s="236"/>
      <c r="G19" s="236"/>
      <c r="H19" s="235" t="s">
        <v>20</v>
      </c>
      <c r="I19" s="236"/>
      <c r="J19" s="237"/>
      <c r="K19" s="236" t="s">
        <v>142</v>
      </c>
      <c r="L19" s="236"/>
      <c r="M19" s="236"/>
      <c r="N19" s="1"/>
      <c r="O19" s="1"/>
      <c r="P19" s="1"/>
      <c r="Q19" s="1"/>
      <c r="R19" s="1"/>
      <c r="S19" s="1"/>
      <c r="T19" s="1"/>
      <c r="U19" s="1"/>
      <c r="V19" s="1"/>
      <c r="W19" s="1"/>
      <c r="X19" s="1"/>
      <c r="Y19" s="1"/>
      <c r="Z19" s="1"/>
      <c r="AA19" s="1"/>
    </row>
    <row r="20" spans="1:27" ht="18.899999999999999" customHeight="1" x14ac:dyDescent="0.25">
      <c r="A20" s="240"/>
      <c r="B20" s="249" t="s">
        <v>147</v>
      </c>
      <c r="C20" s="241"/>
      <c r="D20" s="241"/>
      <c r="E20" s="241"/>
      <c r="F20" s="241"/>
      <c r="G20" s="241"/>
      <c r="H20" s="241"/>
      <c r="I20" s="241"/>
      <c r="J20" s="241"/>
      <c r="K20" s="241"/>
      <c r="L20" s="241"/>
      <c r="M20" s="241"/>
      <c r="N20" s="1"/>
      <c r="O20" s="1"/>
      <c r="P20" s="1"/>
      <c r="Q20" s="1"/>
      <c r="R20" s="1"/>
      <c r="S20" s="1"/>
      <c r="T20" s="1"/>
      <c r="U20" s="1"/>
      <c r="V20" s="1"/>
      <c r="W20" s="1"/>
      <c r="X20" s="1"/>
      <c r="Y20" s="1"/>
      <c r="Z20" s="1"/>
      <c r="AA20" s="1"/>
    </row>
    <row r="21" spans="1:27" ht="18.899999999999999" customHeight="1" x14ac:dyDescent="0.25">
      <c r="A21" s="5"/>
      <c r="B21" s="90" t="s">
        <v>188</v>
      </c>
      <c r="C21" s="91" t="s">
        <v>189</v>
      </c>
      <c r="D21" s="91"/>
      <c r="E21" s="90" t="s">
        <v>188</v>
      </c>
      <c r="F21" s="91" t="s">
        <v>189</v>
      </c>
      <c r="G21" s="91"/>
      <c r="H21" s="90" t="s">
        <v>188</v>
      </c>
      <c r="I21" s="91" t="s">
        <v>189</v>
      </c>
      <c r="J21" s="92"/>
      <c r="K21" s="90" t="s">
        <v>188</v>
      </c>
      <c r="L21" s="91" t="s">
        <v>189</v>
      </c>
      <c r="M21" s="91"/>
      <c r="N21" s="1"/>
      <c r="O21" s="1"/>
      <c r="P21" s="1"/>
      <c r="Q21" s="1"/>
      <c r="R21" s="1"/>
      <c r="S21" s="1"/>
      <c r="T21" s="1"/>
      <c r="U21" s="1"/>
      <c r="V21" s="1"/>
      <c r="W21" s="1"/>
      <c r="X21" s="1"/>
      <c r="Y21" s="1"/>
      <c r="Z21" s="1"/>
      <c r="AA21" s="1"/>
    </row>
    <row r="22" spans="1:27" ht="17.100000000000001" customHeight="1" x14ac:dyDescent="0.25">
      <c r="A22" s="93" t="s">
        <v>103</v>
      </c>
      <c r="B22" s="94">
        <f>(D6/B6)-1</f>
        <v>-0.15625</v>
      </c>
      <c r="C22" s="95">
        <f>(D6/C6)-1</f>
        <v>-9.9999999999999978E-2</v>
      </c>
      <c r="D22" s="96"/>
      <c r="E22" s="97">
        <f>(G6/E6)-1</f>
        <v>-4.8128342245989275E-2</v>
      </c>
      <c r="F22" s="97">
        <f>(G6/F6)-1</f>
        <v>0.2992700729927007</v>
      </c>
      <c r="G22" s="98"/>
      <c r="H22" s="94">
        <f>(J6/H6)-1</f>
        <v>-9.1817316841103724E-2</v>
      </c>
      <c r="I22" s="95">
        <f>(J6/I6)-1</f>
        <v>6.1145080600333523E-2</v>
      </c>
      <c r="J22" s="96"/>
      <c r="K22" s="97">
        <f>(M6/K6)-1</f>
        <v>-8.9185695820766964E-2</v>
      </c>
      <c r="L22" s="97">
        <f>(M6/L6)-1</f>
        <v>7.5279755849440466E-2</v>
      </c>
      <c r="M22" s="1"/>
      <c r="N22" s="1"/>
      <c r="O22" s="1"/>
      <c r="P22" s="1"/>
      <c r="Q22" s="1"/>
      <c r="R22" s="1"/>
      <c r="S22" s="1"/>
      <c r="T22" s="1"/>
      <c r="U22" s="1"/>
      <c r="V22" s="1"/>
      <c r="W22" s="1"/>
      <c r="X22" s="1"/>
      <c r="Y22" s="1"/>
      <c r="Z22" s="1"/>
      <c r="AA22" s="1"/>
    </row>
    <row r="23" spans="1:27" ht="17.100000000000001" customHeight="1" x14ac:dyDescent="0.25">
      <c r="A23" s="93" t="s">
        <v>134</v>
      </c>
      <c r="B23" s="99">
        <f t="shared" ref="B23:B30" si="5">(D7/B7)-1</f>
        <v>-0.12087912087912089</v>
      </c>
      <c r="C23" s="97">
        <f>(D7/C7)-1</f>
        <v>-2.4390243902439046E-2</v>
      </c>
      <c r="D23" s="100"/>
      <c r="E23" s="97">
        <f t="shared" ref="E23:E30" si="6">(G7/E7)-1</f>
        <v>-2.5210084033613467E-2</v>
      </c>
      <c r="F23" s="97">
        <f>(G7/F7)-1</f>
        <v>-2.8653295128939771E-3</v>
      </c>
      <c r="G23" s="98"/>
      <c r="H23" s="99">
        <f t="shared" ref="H23:H30" si="7">(J7/H7)-1</f>
        <v>-8.8032454361054779E-2</v>
      </c>
      <c r="I23" s="97">
        <f>(J7/I7)-1</f>
        <v>5.0467289719626107E-2</v>
      </c>
      <c r="J23" s="100"/>
      <c r="K23" s="97">
        <f t="shared" ref="K23:K30" si="8">(M7/K7)-1</f>
        <v>-8.6146682188591339E-2</v>
      </c>
      <c r="L23" s="97">
        <f>(M7/L7)-1</f>
        <v>4.7714381047714305E-2</v>
      </c>
      <c r="M23" s="1"/>
      <c r="N23" s="1"/>
      <c r="O23" s="1"/>
      <c r="P23" s="1"/>
      <c r="Q23" s="1"/>
      <c r="R23" s="1"/>
      <c r="S23" s="1"/>
      <c r="T23" s="1"/>
      <c r="U23" s="1"/>
      <c r="V23" s="1"/>
      <c r="W23" s="1"/>
      <c r="X23" s="1"/>
      <c r="Y23" s="1"/>
      <c r="Z23" s="1"/>
      <c r="AA23" s="1"/>
    </row>
    <row r="24" spans="1:27" ht="17.100000000000001" customHeight="1" x14ac:dyDescent="0.25">
      <c r="A24" s="93" t="s">
        <v>135</v>
      </c>
      <c r="B24" s="99">
        <f t="shared" si="5"/>
        <v>-0.33333333333333337</v>
      </c>
      <c r="C24" s="97">
        <f t="shared" ref="C24:C30" si="9">(D8/C8)-1</f>
        <v>1</v>
      </c>
      <c r="D24" s="100"/>
      <c r="E24" s="97">
        <f t="shared" si="6"/>
        <v>-0.75</v>
      </c>
      <c r="F24" s="97">
        <f t="shared" ref="F24:F30" si="10">(G8/F8)-1</f>
        <v>-0.76923076923076916</v>
      </c>
      <c r="G24" s="98"/>
      <c r="H24" s="99">
        <f t="shared" si="7"/>
        <v>-5.0691244239631339E-2</v>
      </c>
      <c r="I24" s="97">
        <f t="shared" ref="I24:I30" si="11">(J8/I8)-1</f>
        <v>2.4875621890547261E-2</v>
      </c>
      <c r="J24" s="100"/>
      <c r="K24" s="97">
        <f t="shared" si="8"/>
        <v>-9.0517241379310387E-2</v>
      </c>
      <c r="L24" s="97">
        <f t="shared" ref="L24:L30" si="12">(M8/L8)-1</f>
        <v>-1.8604651162790753E-2</v>
      </c>
      <c r="M24" s="1"/>
      <c r="N24" s="1"/>
      <c r="O24" s="1"/>
      <c r="P24" s="1"/>
      <c r="Q24" s="1"/>
      <c r="R24" s="1"/>
      <c r="S24" s="1"/>
      <c r="T24" s="1"/>
      <c r="U24" s="1"/>
      <c r="V24" s="1"/>
      <c r="W24" s="1"/>
      <c r="X24" s="1"/>
      <c r="Y24" s="1"/>
      <c r="Z24" s="1"/>
      <c r="AA24" s="1"/>
    </row>
    <row r="25" spans="1:27" ht="17.100000000000001" customHeight="1" x14ac:dyDescent="0.25">
      <c r="A25" s="93" t="s">
        <v>130</v>
      </c>
      <c r="B25" s="99">
        <f t="shared" si="5"/>
        <v>-0.27272727272727271</v>
      </c>
      <c r="C25" s="97">
        <f t="shared" si="9"/>
        <v>-0.27272727272727271</v>
      </c>
      <c r="D25" s="100"/>
      <c r="E25" s="97">
        <f t="shared" si="6"/>
        <v>0.16326530612244894</v>
      </c>
      <c r="F25" s="97">
        <f t="shared" si="10"/>
        <v>0.2127659574468086</v>
      </c>
      <c r="G25" s="98"/>
      <c r="H25" s="99">
        <f t="shared" si="7"/>
        <v>-0.37840670859538783</v>
      </c>
      <c r="I25" s="97">
        <f t="shared" si="11"/>
        <v>-7.3437500000000044E-2</v>
      </c>
      <c r="J25" s="100"/>
      <c r="K25" s="97">
        <f t="shared" si="8"/>
        <v>-0.35108481262327418</v>
      </c>
      <c r="L25" s="97">
        <f t="shared" si="12"/>
        <v>-5.7306590257879653E-2</v>
      </c>
      <c r="M25" s="1"/>
      <c r="N25" s="1"/>
      <c r="O25" s="1"/>
      <c r="P25" s="1"/>
      <c r="Q25" s="1"/>
      <c r="R25" s="1"/>
      <c r="S25" s="1"/>
      <c r="T25" s="1"/>
      <c r="U25" s="1"/>
      <c r="V25" s="1"/>
      <c r="W25" s="1"/>
      <c r="X25" s="1"/>
      <c r="Y25" s="1"/>
      <c r="Z25" s="1"/>
      <c r="AA25" s="1"/>
    </row>
    <row r="26" spans="1:27" ht="17.100000000000001" customHeight="1" x14ac:dyDescent="0.25">
      <c r="A26" s="93" t="s">
        <v>129</v>
      </c>
      <c r="B26" s="99">
        <f t="shared" si="5"/>
        <v>6.8181818181818121E-2</v>
      </c>
      <c r="C26" s="97">
        <f t="shared" si="9"/>
        <v>-2.083333333333337E-2</v>
      </c>
      <c r="D26" s="100"/>
      <c r="E26" s="97">
        <f t="shared" si="6"/>
        <v>0.67999999999999994</v>
      </c>
      <c r="F26" s="97">
        <f t="shared" si="10"/>
        <v>1.730103806228378E-2</v>
      </c>
      <c r="G26" s="98"/>
      <c r="H26" s="99">
        <f t="shared" si="7"/>
        <v>0.3100315955766193</v>
      </c>
      <c r="I26" s="97">
        <f t="shared" si="11"/>
        <v>2.3133867982726652E-2</v>
      </c>
      <c r="J26" s="100"/>
      <c r="K26" s="97">
        <f t="shared" si="8"/>
        <v>0.32969829153035257</v>
      </c>
      <c r="L26" s="97">
        <f t="shared" si="12"/>
        <v>2.2073204805811653E-2</v>
      </c>
      <c r="M26" s="1"/>
      <c r="N26" s="1"/>
      <c r="O26" s="1"/>
      <c r="P26" s="1"/>
      <c r="Q26" s="1"/>
      <c r="R26" s="1"/>
      <c r="S26" s="1"/>
      <c r="T26" s="1"/>
      <c r="U26" s="1"/>
      <c r="V26" s="1"/>
      <c r="W26" s="1"/>
      <c r="X26" s="1"/>
      <c r="Y26" s="1"/>
      <c r="Z26" s="1"/>
      <c r="AA26" s="1"/>
    </row>
    <row r="27" spans="1:27" ht="17.100000000000001" customHeight="1" x14ac:dyDescent="0.25">
      <c r="A27" s="93" t="s">
        <v>104</v>
      </c>
      <c r="B27" s="99">
        <f t="shared" si="5"/>
        <v>0</v>
      </c>
      <c r="C27" s="97">
        <f t="shared" si="9"/>
        <v>-0.36363636363636365</v>
      </c>
      <c r="D27" s="100"/>
      <c r="E27" s="97">
        <f t="shared" si="6"/>
        <v>0.42105263157894735</v>
      </c>
      <c r="F27" s="97">
        <f t="shared" si="10"/>
        <v>0.14893617021276606</v>
      </c>
      <c r="G27" s="98"/>
      <c r="H27" s="99">
        <f t="shared" si="7"/>
        <v>0.53024453024453022</v>
      </c>
      <c r="I27" s="97">
        <f t="shared" si="11"/>
        <v>3.8427947598253187E-2</v>
      </c>
      <c r="J27" s="100"/>
      <c r="K27" s="97">
        <f t="shared" si="8"/>
        <v>0.52068126520681268</v>
      </c>
      <c r="L27" s="97">
        <f t="shared" si="12"/>
        <v>3.9068994181213679E-2</v>
      </c>
      <c r="M27" s="1"/>
      <c r="N27" s="1"/>
      <c r="O27" s="1"/>
      <c r="P27" s="1"/>
      <c r="Q27" s="1"/>
      <c r="R27" s="1"/>
      <c r="S27" s="1"/>
      <c r="T27" s="1"/>
      <c r="U27" s="1"/>
      <c r="V27" s="1"/>
      <c r="W27" s="1"/>
      <c r="X27" s="1"/>
      <c r="Y27" s="1"/>
      <c r="Z27" s="1"/>
      <c r="AA27" s="1"/>
    </row>
    <row r="28" spans="1:27" ht="17.100000000000001" customHeight="1" x14ac:dyDescent="0.25">
      <c r="A28" s="93" t="s">
        <v>105</v>
      </c>
      <c r="B28" s="99">
        <f t="shared" si="5"/>
        <v>0.25</v>
      </c>
      <c r="C28" s="97">
        <f>(D12/C12)-1</f>
        <v>0.66666666666666674</v>
      </c>
      <c r="D28" s="100"/>
      <c r="E28" s="97">
        <f t="shared" si="6"/>
        <v>0</v>
      </c>
      <c r="F28" s="97">
        <f>(G12/F12)-1</f>
        <v>0.4285714285714286</v>
      </c>
      <c r="G28" s="98"/>
      <c r="H28" s="99">
        <f t="shared" si="7"/>
        <v>0.28571428571428581</v>
      </c>
      <c r="I28" s="97">
        <f>(J12/I12)-1</f>
        <v>-2.7027027027026973E-2</v>
      </c>
      <c r="J28" s="100"/>
      <c r="K28" s="97">
        <f t="shared" si="8"/>
        <v>0.21428571428571419</v>
      </c>
      <c r="L28" s="97">
        <f>(M12/L12)-1</f>
        <v>8.5106382978723305E-2</v>
      </c>
      <c r="M28" s="1"/>
      <c r="N28" s="1"/>
      <c r="O28" s="1"/>
      <c r="P28" s="1"/>
      <c r="Q28" s="1"/>
      <c r="R28" s="1"/>
      <c r="S28" s="1"/>
      <c r="T28" s="1"/>
      <c r="U28" s="1"/>
      <c r="V28" s="1"/>
      <c r="W28" s="1"/>
      <c r="X28" s="1"/>
      <c r="Y28" s="1"/>
      <c r="Z28" s="1"/>
      <c r="AA28" s="1"/>
    </row>
    <row r="29" spans="1:27" ht="17.100000000000001" customHeight="1" x14ac:dyDescent="0.25">
      <c r="A29" s="56" t="s">
        <v>136</v>
      </c>
      <c r="B29" s="99">
        <f t="shared" si="5"/>
        <v>0.5</v>
      </c>
      <c r="C29" s="97">
        <f t="shared" si="9"/>
        <v>0.5</v>
      </c>
      <c r="D29" s="100"/>
      <c r="E29" s="97">
        <f t="shared" si="6"/>
        <v>-0.375</v>
      </c>
      <c r="F29" s="97">
        <f t="shared" si="10"/>
        <v>0.11111111111111116</v>
      </c>
      <c r="G29" s="98"/>
      <c r="H29" s="99">
        <f t="shared" si="7"/>
        <v>-0.5</v>
      </c>
      <c r="I29" s="97">
        <f t="shared" si="11"/>
        <v>-0.24369747899159666</v>
      </c>
      <c r="J29" s="100"/>
      <c r="K29" s="97">
        <f t="shared" si="8"/>
        <v>-0.47979797979797978</v>
      </c>
      <c r="L29" s="97">
        <f t="shared" si="12"/>
        <v>-0.20769230769230773</v>
      </c>
      <c r="M29" s="1"/>
      <c r="N29" s="1"/>
      <c r="O29" s="1"/>
      <c r="P29" s="1"/>
      <c r="Q29" s="1"/>
      <c r="R29" s="1"/>
      <c r="S29" s="1"/>
      <c r="T29" s="1"/>
      <c r="U29" s="1"/>
      <c r="V29" s="1"/>
      <c r="W29" s="1"/>
      <c r="X29" s="1"/>
      <c r="Y29" s="1"/>
      <c r="Z29" s="1"/>
      <c r="AA29" s="1"/>
    </row>
    <row r="30" spans="1:27" ht="17.100000000000001" customHeight="1" thickBot="1" x14ac:dyDescent="0.3">
      <c r="A30" s="13" t="s">
        <v>35</v>
      </c>
      <c r="B30" s="101">
        <f t="shared" si="5"/>
        <v>-7.7319587628865927E-2</v>
      </c>
      <c r="C30" s="102">
        <f t="shared" si="9"/>
        <v>-4.7872340425531901E-2</v>
      </c>
      <c r="D30" s="103"/>
      <c r="E30" s="104">
        <f t="shared" si="6"/>
        <v>0.13033175355450233</v>
      </c>
      <c r="F30" s="104">
        <f t="shared" si="10"/>
        <v>6.2360801781737196E-2</v>
      </c>
      <c r="G30" s="105"/>
      <c r="H30" s="106">
        <f t="shared" si="7"/>
        <v>-1.9099099099099126E-2</v>
      </c>
      <c r="I30" s="104">
        <f t="shared" si="11"/>
        <v>3.741345359842474E-2</v>
      </c>
      <c r="J30" s="103"/>
      <c r="K30" s="104">
        <f t="shared" si="8"/>
        <v>-1.2607417458163739E-2</v>
      </c>
      <c r="L30" s="104">
        <f t="shared" si="12"/>
        <v>3.779190682750011E-2</v>
      </c>
      <c r="M30" s="107"/>
      <c r="N30" s="1"/>
      <c r="O30" s="1"/>
      <c r="P30" s="1"/>
      <c r="Q30" s="1"/>
      <c r="R30" s="1"/>
      <c r="S30" s="1"/>
      <c r="T30" s="1"/>
      <c r="U30" s="1"/>
      <c r="V30" s="1"/>
      <c r="W30" s="1"/>
      <c r="X30" s="1"/>
      <c r="Y30" s="1"/>
      <c r="Z30" s="1"/>
      <c r="AA30" s="1"/>
    </row>
    <row r="31" spans="1:27" ht="14.25" customHeight="1" x14ac:dyDescent="0.25">
      <c r="A31" s="217" t="s">
        <v>200</v>
      </c>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8" spans="1:27" x14ac:dyDescent="0.25">
      <c r="G38" s="1"/>
    </row>
    <row r="49" spans="9:9" x14ac:dyDescent="0.25">
      <c r="I49" s="1"/>
    </row>
  </sheetData>
  <mergeCells count="11">
    <mergeCell ref="A4:A5"/>
    <mergeCell ref="B4:D4"/>
    <mergeCell ref="E4:G4"/>
    <mergeCell ref="H4:J4"/>
    <mergeCell ref="K4:M4"/>
    <mergeCell ref="A19:A20"/>
    <mergeCell ref="B20:M20"/>
    <mergeCell ref="B19:D19"/>
    <mergeCell ref="E19:G19"/>
    <mergeCell ref="H19:J19"/>
    <mergeCell ref="K19:M19"/>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4:J14" formulaRange="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BBB81-201F-4795-B442-0FFD469FC0C9}">
  <sheetPr>
    <pageSetUpPr fitToPage="1"/>
  </sheetPr>
  <dimension ref="A2:S42"/>
  <sheetViews>
    <sheetView showGridLines="0" zoomScaleNormal="100" workbookViewId="0">
      <selection activeCell="C2" sqref="C2"/>
    </sheetView>
  </sheetViews>
  <sheetFormatPr defaultColWidth="9.109375" defaultRowHeight="12" x14ac:dyDescent="0.25"/>
  <cols>
    <col min="1" max="1" width="26.88671875" style="3" customWidth="1"/>
    <col min="2" max="2" width="68.33203125" style="3" customWidth="1"/>
    <col min="3" max="3" width="10" style="3" customWidth="1"/>
    <col min="4" max="4" width="9.6640625" style="3" customWidth="1"/>
    <col min="5" max="5" width="8.33203125" style="3" customWidth="1"/>
    <col min="6" max="6" width="9.33203125" style="3" customWidth="1"/>
    <col min="7" max="7" width="11.44140625" style="3" customWidth="1"/>
    <col min="8" max="8" width="2.6640625" style="3" customWidth="1"/>
    <col min="9" max="16384" width="9.109375" style="3"/>
  </cols>
  <sheetData>
    <row r="2" spans="1:19" ht="14.4" x14ac:dyDescent="0.3">
      <c r="A2" s="16" t="s">
        <v>216</v>
      </c>
      <c r="B2" s="17"/>
      <c r="C2" s="2"/>
      <c r="D2" s="2"/>
      <c r="E2" s="2"/>
      <c r="F2" s="2"/>
      <c r="G2" s="1"/>
      <c r="H2" s="1"/>
      <c r="I2" s="1"/>
      <c r="J2" s="1"/>
      <c r="K2" s="1"/>
      <c r="L2" s="1"/>
      <c r="M2" s="1"/>
      <c r="N2" s="1"/>
      <c r="O2" s="1"/>
      <c r="P2" s="1"/>
      <c r="Q2" s="1"/>
      <c r="R2" s="1"/>
      <c r="S2" s="1"/>
    </row>
    <row r="4" spans="1:19" ht="33" customHeight="1" x14ac:dyDescent="0.25">
      <c r="A4" s="64" t="s">
        <v>173</v>
      </c>
      <c r="B4" s="65" t="s">
        <v>174</v>
      </c>
      <c r="C4" s="66" t="s">
        <v>179</v>
      </c>
      <c r="D4" s="66" t="s">
        <v>180</v>
      </c>
      <c r="E4" s="66" t="s">
        <v>170</v>
      </c>
    </row>
    <row r="5" spans="1:19" ht="40.950000000000003" customHeight="1" thickBot="1" x14ac:dyDescent="0.3">
      <c r="A5" s="67" t="s">
        <v>175</v>
      </c>
      <c r="B5" s="68" t="s">
        <v>176</v>
      </c>
      <c r="C5" s="69">
        <v>67</v>
      </c>
      <c r="D5" s="69">
        <v>67</v>
      </c>
      <c r="E5" s="70">
        <f>D5/D18</f>
        <v>0.37430167597765363</v>
      </c>
    </row>
    <row r="6" spans="1:19" ht="19.2" customHeight="1" x14ac:dyDescent="0.25">
      <c r="A6" s="258" t="s">
        <v>177</v>
      </c>
      <c r="B6" s="72" t="s">
        <v>155</v>
      </c>
      <c r="C6" s="73">
        <v>6</v>
      </c>
      <c r="D6" s="71">
        <v>6</v>
      </c>
      <c r="E6" s="212">
        <f>D6/$D$18</f>
        <v>3.3519553072625698E-2</v>
      </c>
    </row>
    <row r="7" spans="1:19" ht="19.2" customHeight="1" x14ac:dyDescent="0.25">
      <c r="A7" s="255"/>
      <c r="B7" s="72" t="s">
        <v>154</v>
      </c>
      <c r="C7" s="73">
        <v>6</v>
      </c>
      <c r="D7" s="73">
        <v>6</v>
      </c>
      <c r="E7" s="212">
        <f t="shared" ref="E7:E16" si="0">D7/$D$18</f>
        <v>3.3519553072625698E-2</v>
      </c>
    </row>
    <row r="8" spans="1:19" ht="19.2" customHeight="1" x14ac:dyDescent="0.25">
      <c r="A8" s="255"/>
      <c r="B8" s="72" t="s">
        <v>197</v>
      </c>
      <c r="C8" s="73">
        <v>3</v>
      </c>
      <c r="D8" s="73">
        <v>3</v>
      </c>
      <c r="E8" s="212">
        <f t="shared" si="0"/>
        <v>1.6759776536312849E-2</v>
      </c>
    </row>
    <row r="9" spans="1:19" ht="19.2" customHeight="1" x14ac:dyDescent="0.25">
      <c r="A9" s="255"/>
      <c r="B9" s="72" t="s">
        <v>198</v>
      </c>
      <c r="C9" s="73">
        <v>1</v>
      </c>
      <c r="D9" s="73">
        <v>1</v>
      </c>
      <c r="E9" s="212">
        <f t="shared" si="0"/>
        <v>5.5865921787709499E-3</v>
      </c>
    </row>
    <row r="10" spans="1:19" ht="19.2" customHeight="1" x14ac:dyDescent="0.25">
      <c r="A10" s="255"/>
      <c r="B10" s="211" t="s">
        <v>199</v>
      </c>
      <c r="C10" s="73">
        <v>1</v>
      </c>
      <c r="D10" s="73">
        <v>1</v>
      </c>
      <c r="E10" s="212">
        <f t="shared" si="0"/>
        <v>5.5865921787709499E-3</v>
      </c>
    </row>
    <row r="11" spans="1:19" ht="19.2" customHeight="1" x14ac:dyDescent="0.25">
      <c r="A11" s="255"/>
      <c r="B11" s="72" t="s">
        <v>203</v>
      </c>
      <c r="C11" s="73">
        <v>1</v>
      </c>
      <c r="D11" s="73">
        <v>1</v>
      </c>
      <c r="E11" s="212">
        <f t="shared" si="0"/>
        <v>5.5865921787709499E-3</v>
      </c>
    </row>
    <row r="12" spans="1:19" ht="19.2" customHeight="1" thickBot="1" x14ac:dyDescent="0.3">
      <c r="A12" s="257"/>
      <c r="B12" s="75" t="s">
        <v>172</v>
      </c>
      <c r="C12" s="220" t="s">
        <v>204</v>
      </c>
      <c r="D12" s="76">
        <f>SUM(D6:D11)</f>
        <v>18</v>
      </c>
      <c r="E12" s="227">
        <f t="shared" si="0"/>
        <v>0.1005586592178771</v>
      </c>
    </row>
    <row r="13" spans="1:19" ht="19.2" customHeight="1" x14ac:dyDescent="0.25">
      <c r="A13" s="255" t="s">
        <v>178</v>
      </c>
      <c r="B13" s="72" t="s">
        <v>219</v>
      </c>
      <c r="C13" s="228">
        <v>4</v>
      </c>
      <c r="D13" s="73">
        <v>8</v>
      </c>
      <c r="E13" s="74">
        <f t="shared" si="0"/>
        <v>4.4692737430167599E-2</v>
      </c>
    </row>
    <row r="14" spans="1:19" ht="19.2" customHeight="1" x14ac:dyDescent="0.25">
      <c r="A14" s="255"/>
      <c r="B14" s="72" t="s">
        <v>220</v>
      </c>
      <c r="C14" s="228">
        <v>3</v>
      </c>
      <c r="D14" s="73">
        <v>12</v>
      </c>
      <c r="E14" s="74">
        <f t="shared" si="0"/>
        <v>6.7039106145251395E-2</v>
      </c>
    </row>
    <row r="15" spans="1:19" ht="30.6" customHeight="1" x14ac:dyDescent="0.25">
      <c r="A15" s="255"/>
      <c r="B15" s="72" t="s">
        <v>221</v>
      </c>
      <c r="C15" s="73">
        <v>2</v>
      </c>
      <c r="D15" s="73">
        <v>26</v>
      </c>
      <c r="E15" s="74">
        <f t="shared" si="0"/>
        <v>0.14525139664804471</v>
      </c>
    </row>
    <row r="16" spans="1:19" ht="89.25" customHeight="1" x14ac:dyDescent="0.25">
      <c r="A16" s="256"/>
      <c r="B16" s="72" t="s">
        <v>222</v>
      </c>
      <c r="C16" s="229">
        <v>1</v>
      </c>
      <c r="D16" s="228">
        <v>48</v>
      </c>
      <c r="E16" s="74">
        <f t="shared" si="0"/>
        <v>0.26815642458100558</v>
      </c>
    </row>
    <row r="17" spans="1:7" ht="19.2" customHeight="1" thickBot="1" x14ac:dyDescent="0.3">
      <c r="A17" s="257"/>
      <c r="B17" s="75" t="s">
        <v>172</v>
      </c>
      <c r="C17" s="220" t="s">
        <v>204</v>
      </c>
      <c r="D17" s="77">
        <f>SUM(D13:D16)</f>
        <v>94</v>
      </c>
      <c r="E17" s="213">
        <f>D17/D18</f>
        <v>0.52513966480446927</v>
      </c>
    </row>
    <row r="18" spans="1:7" ht="19.2" customHeight="1" thickBot="1" x14ac:dyDescent="0.3">
      <c r="A18" s="78"/>
      <c r="B18" s="79" t="s">
        <v>171</v>
      </c>
      <c r="C18" s="220" t="s">
        <v>204</v>
      </c>
      <c r="D18" s="221">
        <f>D5+D12+D17</f>
        <v>179</v>
      </c>
      <c r="E18" s="214">
        <f>SUM(E5+E12+E17)</f>
        <v>1</v>
      </c>
    </row>
    <row r="31" spans="1:7" x14ac:dyDescent="0.25">
      <c r="G31" s="1"/>
    </row>
    <row r="42" spans="9:9" x14ac:dyDescent="0.25">
      <c r="I42" s="1"/>
    </row>
  </sheetData>
  <mergeCells count="2">
    <mergeCell ref="A13:A17"/>
    <mergeCell ref="A6:A12"/>
  </mergeCells>
  <printOptions horizontalCentered="1"/>
  <pageMargins left="0.23622047244094491" right="0.23622047244094491" top="0.74803149606299213" bottom="0.74803149606299213" header="0.31496062992125984" footer="0.31496062992125984"/>
  <pageSetup paperSize="9" scale="91" orientation="portrait" verticalDpi="0" r:id="rId1"/>
  <ignoredErrors>
    <ignoredError sqref="D12" formulaRange="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A35B3-5503-4624-A2BD-9B6DB955ACDC}">
  <sheetPr>
    <pageSetUpPr fitToPage="1"/>
  </sheetPr>
  <dimension ref="A1:AA48"/>
  <sheetViews>
    <sheetView showGridLines="0" zoomScaleNormal="100" workbookViewId="0">
      <selection activeCell="E2" sqref="E2"/>
    </sheetView>
  </sheetViews>
  <sheetFormatPr defaultColWidth="9.109375" defaultRowHeight="12" x14ac:dyDescent="0.25"/>
  <cols>
    <col min="1" max="1" width="21.6640625" style="3" customWidth="1"/>
    <col min="2" max="4" width="10.33203125" style="3" customWidth="1"/>
    <col min="5" max="5" width="12.44140625" style="3" customWidth="1"/>
    <col min="6" max="6" width="12.109375" style="3" customWidth="1"/>
    <col min="7" max="7" width="10.33203125" style="3" customWidth="1"/>
    <col min="8" max="8" width="13.44140625" style="3" customWidth="1"/>
    <col min="9" max="9" width="12.33203125" style="3" customWidth="1"/>
    <col min="10" max="10" width="10.33203125" style="3" customWidth="1"/>
    <col min="11" max="11" width="2.33203125" style="3" customWidth="1"/>
    <col min="12" max="16384" width="9.109375" style="3"/>
  </cols>
  <sheetData>
    <row r="1" spans="1:27" ht="5.25" customHeight="1" x14ac:dyDescent="0.25"/>
    <row r="2" spans="1:27" ht="18.899999999999999" customHeight="1" x14ac:dyDescent="0.3">
      <c r="A2" s="16" t="s">
        <v>190</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5">
      <c r="A4" s="18" t="str">
        <f>+'1'!A4</f>
        <v>Janeiro-maio</v>
      </c>
      <c r="B4" s="235" t="s">
        <v>106</v>
      </c>
      <c r="C4" s="236"/>
      <c r="D4" s="237"/>
      <c r="E4" s="235" t="s">
        <v>107</v>
      </c>
      <c r="F4" s="236"/>
      <c r="G4" s="237"/>
      <c r="H4" s="236" t="s">
        <v>212</v>
      </c>
      <c r="I4" s="236"/>
      <c r="J4" s="236"/>
      <c r="K4" s="1"/>
      <c r="L4" s="1"/>
      <c r="M4" s="1"/>
      <c r="N4" s="1"/>
      <c r="O4" s="1"/>
      <c r="P4" s="1"/>
      <c r="Q4" s="1"/>
      <c r="R4" s="1"/>
      <c r="S4" s="1"/>
      <c r="T4" s="1"/>
      <c r="U4" s="1"/>
      <c r="V4" s="1"/>
      <c r="W4" s="1"/>
      <c r="X4" s="1"/>
      <c r="Y4" s="1"/>
      <c r="Z4" s="1"/>
      <c r="AA4" s="1"/>
    </row>
    <row r="5" spans="1:27" ht="30" customHeight="1" x14ac:dyDescent="0.25">
      <c r="A5" s="10" t="s">
        <v>141</v>
      </c>
      <c r="B5" s="19">
        <v>2023</v>
      </c>
      <c r="C5" s="20">
        <v>2024</v>
      </c>
      <c r="D5" s="57" t="s">
        <v>187</v>
      </c>
      <c r="E5" s="19">
        <v>2023</v>
      </c>
      <c r="F5" s="20">
        <v>2024</v>
      </c>
      <c r="G5" s="57" t="s">
        <v>187</v>
      </c>
      <c r="H5" s="19">
        <v>2023</v>
      </c>
      <c r="I5" s="20">
        <v>2024</v>
      </c>
      <c r="J5" s="57" t="s">
        <v>187</v>
      </c>
      <c r="K5" s="1"/>
      <c r="L5" s="1"/>
      <c r="M5" s="1"/>
      <c r="N5" s="1"/>
      <c r="O5" s="1"/>
      <c r="P5" s="1"/>
      <c r="Q5" s="1"/>
      <c r="R5" s="1"/>
      <c r="S5" s="1"/>
      <c r="T5" s="1"/>
      <c r="U5" s="1"/>
      <c r="V5" s="1"/>
      <c r="W5" s="1"/>
      <c r="X5" s="1"/>
      <c r="Y5" s="1"/>
      <c r="Z5" s="1"/>
      <c r="AA5" s="1"/>
    </row>
    <row r="6" spans="1:27" ht="18.899999999999999" customHeight="1" x14ac:dyDescent="0.25">
      <c r="A6" s="56" t="s">
        <v>14</v>
      </c>
      <c r="B6" s="41" t="s">
        <v>132</v>
      </c>
      <c r="C6" s="44" t="s">
        <v>132</v>
      </c>
      <c r="D6" s="42"/>
      <c r="E6" s="41">
        <v>51461809</v>
      </c>
      <c r="F6" s="44">
        <v>92402877.99490428</v>
      </c>
      <c r="G6" s="45">
        <f>(F6/E6)-1</f>
        <v>0.79556218077962004</v>
      </c>
      <c r="H6" s="44">
        <v>51461809</v>
      </c>
      <c r="I6" s="44">
        <v>92402877.99490428</v>
      </c>
      <c r="J6" s="43">
        <f>(I6/H6)-1</f>
        <v>0.79556218077962004</v>
      </c>
      <c r="K6" s="1"/>
      <c r="L6" s="1"/>
      <c r="M6" s="1"/>
      <c r="N6" s="1"/>
      <c r="O6" s="1"/>
      <c r="P6" s="1"/>
      <c r="Q6" s="1"/>
      <c r="R6" s="1"/>
      <c r="S6" s="1"/>
      <c r="T6" s="1"/>
      <c r="U6" s="1"/>
      <c r="V6" s="1"/>
      <c r="W6" s="1"/>
      <c r="X6" s="1"/>
      <c r="Y6" s="1"/>
      <c r="Z6" s="1"/>
      <c r="AA6" s="1"/>
    </row>
    <row r="7" spans="1:27" ht="18.899999999999999" customHeight="1" x14ac:dyDescent="0.25">
      <c r="A7" s="56" t="s">
        <v>22</v>
      </c>
      <c r="B7" s="41">
        <v>869498</v>
      </c>
      <c r="C7" s="44">
        <v>791518</v>
      </c>
      <c r="D7" s="45">
        <f>(C7/B7)-1</f>
        <v>-8.9683932567987457E-2</v>
      </c>
      <c r="E7" s="41">
        <v>2471338</v>
      </c>
      <c r="F7" s="44">
        <v>1896135</v>
      </c>
      <c r="G7" s="45">
        <f>(F7/E7)-1</f>
        <v>-0.23274962793434162</v>
      </c>
      <c r="H7" s="44">
        <v>3340836</v>
      </c>
      <c r="I7" s="44">
        <v>2687653</v>
      </c>
      <c r="J7" s="43">
        <f>(I7/H7)-1</f>
        <v>-0.19551483520891177</v>
      </c>
      <c r="K7" s="1"/>
      <c r="L7" s="1"/>
      <c r="M7" s="1"/>
      <c r="N7" s="1"/>
      <c r="O7" s="1"/>
      <c r="P7" s="1"/>
      <c r="Q7" s="1"/>
      <c r="R7" s="1"/>
      <c r="S7" s="1"/>
      <c r="T7" s="1"/>
      <c r="U7" s="1"/>
      <c r="V7" s="1"/>
      <c r="W7" s="1"/>
      <c r="X7" s="1"/>
      <c r="Y7" s="1"/>
      <c r="Z7" s="1"/>
      <c r="AA7" s="1"/>
    </row>
    <row r="8" spans="1:27" ht="18.899999999999999" customHeight="1" x14ac:dyDescent="0.25">
      <c r="A8" s="56" t="s">
        <v>28</v>
      </c>
      <c r="B8" s="41">
        <v>316795</v>
      </c>
      <c r="C8" s="44">
        <v>247237</v>
      </c>
      <c r="D8" s="45">
        <f>(C8/B8)-1</f>
        <v>-0.21956785934121437</v>
      </c>
      <c r="E8" s="41">
        <v>1273388</v>
      </c>
      <c r="F8" s="44">
        <v>935178</v>
      </c>
      <c r="G8" s="45">
        <f>(F8/E8)-1</f>
        <v>-0.26559854498393265</v>
      </c>
      <c r="H8" s="44">
        <v>1590183</v>
      </c>
      <c r="I8" s="44">
        <v>1182415</v>
      </c>
      <c r="J8" s="43">
        <f>(I8/H8)-1</f>
        <v>-0.25642834818382543</v>
      </c>
      <c r="K8" s="1"/>
      <c r="L8" s="1"/>
      <c r="M8" s="1"/>
      <c r="N8" s="1"/>
      <c r="O8" s="1"/>
      <c r="P8" s="1"/>
      <c r="Q8" s="1"/>
      <c r="R8" s="1"/>
      <c r="S8" s="1"/>
      <c r="T8" s="1"/>
      <c r="U8" s="1"/>
      <c r="V8" s="1"/>
      <c r="W8" s="1"/>
      <c r="X8" s="1"/>
      <c r="Y8" s="1"/>
      <c r="Z8" s="1"/>
      <c r="AA8" s="1"/>
    </row>
    <row r="9" spans="1:27" ht="18.899999999999999" customHeight="1" x14ac:dyDescent="0.25">
      <c r="A9" s="56" t="s">
        <v>183</v>
      </c>
      <c r="B9" s="41">
        <v>0</v>
      </c>
      <c r="C9" s="44">
        <v>0</v>
      </c>
      <c r="D9" s="42" t="s">
        <v>132</v>
      </c>
      <c r="E9" s="41">
        <v>0</v>
      </c>
      <c r="F9" s="44">
        <v>0</v>
      </c>
      <c r="G9" s="42" t="s">
        <v>132</v>
      </c>
      <c r="H9" s="41">
        <v>0</v>
      </c>
      <c r="I9" s="44">
        <v>0</v>
      </c>
      <c r="J9" s="42" t="s">
        <v>132</v>
      </c>
      <c r="K9" s="1"/>
      <c r="L9" s="1"/>
      <c r="M9" s="1"/>
      <c r="N9" s="1"/>
      <c r="O9" s="1"/>
      <c r="P9" s="1"/>
      <c r="Q9" s="1"/>
      <c r="R9" s="1"/>
      <c r="S9" s="1"/>
      <c r="T9" s="1"/>
      <c r="U9" s="1"/>
      <c r="V9" s="1"/>
      <c r="W9" s="1"/>
      <c r="X9" s="1"/>
      <c r="Y9" s="1"/>
      <c r="Z9" s="1"/>
      <c r="AA9" s="1"/>
    </row>
    <row r="10" spans="1:27" ht="18.899999999999999" customHeight="1" thickBot="1" x14ac:dyDescent="0.3">
      <c r="A10" s="13" t="s">
        <v>35</v>
      </c>
      <c r="B10" s="9">
        <f>SUM(B6:B9)</f>
        <v>1186293</v>
      </c>
      <c r="C10" s="14">
        <f>SUM(C6:C9)</f>
        <v>1038755</v>
      </c>
      <c r="D10" s="34">
        <f>(C10/B10)-1</f>
        <v>-0.12436893752218048</v>
      </c>
      <c r="E10" s="9">
        <f>SUM(E6:E9)</f>
        <v>55206535</v>
      </c>
      <c r="F10" s="14">
        <f>SUM(F6:F9)</f>
        <v>95234190.99490428</v>
      </c>
      <c r="G10" s="34">
        <f>(F10/E10)-1</f>
        <v>0.72505285823325583</v>
      </c>
      <c r="H10" s="14">
        <f>SUM(H6:H9)</f>
        <v>56392828</v>
      </c>
      <c r="I10" s="14">
        <f>SUM(I6:I9)</f>
        <v>96272945.99490428</v>
      </c>
      <c r="J10" s="28">
        <f>(I10/H10)-1</f>
        <v>0.70718421844182533</v>
      </c>
      <c r="K10" s="1"/>
      <c r="L10" s="1"/>
      <c r="M10" s="1"/>
      <c r="N10" s="1"/>
      <c r="O10" s="1"/>
      <c r="P10" s="1"/>
      <c r="Q10" s="1"/>
      <c r="R10" s="1"/>
      <c r="S10" s="1"/>
      <c r="T10" s="1"/>
      <c r="U10" s="1"/>
      <c r="V10" s="1"/>
      <c r="W10" s="1"/>
      <c r="X10" s="1"/>
      <c r="Y10" s="1"/>
      <c r="Z10" s="1"/>
      <c r="AA10" s="1"/>
    </row>
    <row r="11" spans="1:27" ht="18.899999999999999" customHeight="1" x14ac:dyDescent="0.25">
      <c r="A11" s="215" t="s">
        <v>195</v>
      </c>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3">
    <mergeCell ref="B4:D4"/>
    <mergeCell ref="E4:G4"/>
    <mergeCell ref="H4:J4"/>
  </mergeCells>
  <printOptions horizontalCentered="1"/>
  <pageMargins left="0.23622047244094491" right="0.23622047244094491" top="0.74803149606299213" bottom="0.74803149606299213" header="0.31496062992125984" footer="0.31496062992125984"/>
  <pageSetup paperSize="9" scale="86" orientation="portrait" verticalDpi="0" r:id="rId1"/>
  <ignoredErrors>
    <ignoredError sqref="D10 G10" formula="1"/>
    <ignoredError sqref="E10:F10 H10:I10"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A0447-2CC7-419C-8226-7B647E7CA80B}">
  <sheetPr>
    <pageSetUpPr fitToPage="1"/>
  </sheetPr>
  <dimension ref="A1:AA48"/>
  <sheetViews>
    <sheetView showGridLines="0" zoomScaleNormal="100" workbookViewId="0">
      <selection activeCell="B2" sqref="B2"/>
    </sheetView>
  </sheetViews>
  <sheetFormatPr defaultColWidth="9.109375" defaultRowHeight="12" x14ac:dyDescent="0.25"/>
  <cols>
    <col min="1" max="1" width="21.6640625" style="3" customWidth="1"/>
    <col min="2" max="2" width="12.6640625" style="3" customWidth="1"/>
    <col min="3" max="3" width="13.6640625" style="3" customWidth="1"/>
    <col min="4" max="10" width="10.6640625" style="3" customWidth="1"/>
    <col min="11" max="11" width="2.33203125" style="3" customWidth="1"/>
    <col min="12" max="16384" width="9.109375" style="3"/>
  </cols>
  <sheetData>
    <row r="1" spans="1:27" ht="6.75" customHeight="1" x14ac:dyDescent="0.25"/>
    <row r="2" spans="1:27" ht="18.899999999999999" customHeight="1" x14ac:dyDescent="0.3">
      <c r="A2" s="16" t="s">
        <v>191</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5">
      <c r="A4" s="18" t="str">
        <f>+'1'!A4</f>
        <v>Janeiro-maio</v>
      </c>
      <c r="B4" s="235" t="s">
        <v>133</v>
      </c>
      <c r="C4" s="236"/>
      <c r="D4" s="237"/>
      <c r="E4" s="235" t="s">
        <v>108</v>
      </c>
      <c r="F4" s="236"/>
      <c r="G4" s="237"/>
      <c r="H4" s="236" t="s">
        <v>109</v>
      </c>
      <c r="I4" s="236"/>
      <c r="J4" s="236"/>
      <c r="K4" s="1"/>
      <c r="L4" s="1"/>
      <c r="M4" s="1"/>
      <c r="N4" s="1"/>
      <c r="O4" s="1"/>
      <c r="P4" s="1"/>
      <c r="Q4" s="1"/>
      <c r="R4" s="1"/>
      <c r="S4" s="1"/>
      <c r="T4" s="1"/>
      <c r="U4" s="1"/>
      <c r="V4" s="1"/>
      <c r="W4" s="1"/>
      <c r="X4" s="1"/>
      <c r="Y4" s="1"/>
      <c r="Z4" s="1"/>
      <c r="AA4" s="1"/>
    </row>
    <row r="5" spans="1:27" ht="30" customHeight="1" x14ac:dyDescent="0.25">
      <c r="A5" s="10" t="s">
        <v>141</v>
      </c>
      <c r="B5" s="19">
        <v>2023</v>
      </c>
      <c r="C5" s="20">
        <v>2024</v>
      </c>
      <c r="D5" s="57" t="s">
        <v>187</v>
      </c>
      <c r="E5" s="19">
        <v>2023</v>
      </c>
      <c r="F5" s="20">
        <v>2024</v>
      </c>
      <c r="G5" s="57" t="s">
        <v>187</v>
      </c>
      <c r="H5" s="19">
        <v>2023</v>
      </c>
      <c r="I5" s="20">
        <v>2024</v>
      </c>
      <c r="J5" s="57" t="s">
        <v>187</v>
      </c>
      <c r="K5" s="1"/>
      <c r="L5" s="1"/>
      <c r="M5" s="1"/>
      <c r="N5" s="1"/>
      <c r="O5" s="1"/>
      <c r="P5" s="1"/>
      <c r="Q5" s="1"/>
      <c r="R5" s="1"/>
      <c r="S5" s="1"/>
      <c r="T5" s="1"/>
      <c r="U5" s="1"/>
      <c r="V5" s="1"/>
      <c r="W5" s="1"/>
      <c r="X5" s="1"/>
      <c r="Y5" s="1"/>
      <c r="Z5" s="1"/>
      <c r="AA5" s="1"/>
    </row>
    <row r="6" spans="1:27" ht="18.899999999999999" customHeight="1" x14ac:dyDescent="0.25">
      <c r="A6" s="56" t="s">
        <v>14</v>
      </c>
      <c r="B6" s="38">
        <v>51461809</v>
      </c>
      <c r="C6" s="39">
        <v>92402877.99490428</v>
      </c>
      <c r="D6" s="40">
        <f>(C6/B6)-1</f>
        <v>0.79556218077962004</v>
      </c>
      <c r="E6" s="44">
        <v>154063</v>
      </c>
      <c r="F6" s="39">
        <v>216656</v>
      </c>
      <c r="G6" s="40">
        <f>(F6/E6)-1</f>
        <v>0.40628184573843162</v>
      </c>
      <c r="H6" s="58">
        <v>3.0478241311598722E-3</v>
      </c>
      <c r="I6" s="58">
        <v>2.230468217345107E-3</v>
      </c>
      <c r="J6" s="43">
        <f>(I6/H6)-1</f>
        <v>-0.26817686278496466</v>
      </c>
      <c r="K6" s="1"/>
      <c r="L6" s="1"/>
      <c r="M6" s="1"/>
      <c r="N6" s="1"/>
      <c r="O6" s="1"/>
      <c r="P6" s="1"/>
      <c r="Q6" s="1"/>
      <c r="R6" s="1"/>
      <c r="S6" s="1"/>
      <c r="T6" s="1"/>
      <c r="U6" s="1"/>
      <c r="V6" s="1"/>
      <c r="W6" s="1"/>
      <c r="X6" s="1"/>
      <c r="Y6" s="1"/>
      <c r="Z6" s="1"/>
      <c r="AA6" s="1"/>
    </row>
    <row r="7" spans="1:27" ht="18.899999999999999" customHeight="1" x14ac:dyDescent="0.25">
      <c r="A7" s="56" t="s">
        <v>22</v>
      </c>
      <c r="B7" s="41">
        <v>3340836</v>
      </c>
      <c r="C7" s="44">
        <v>2687653</v>
      </c>
      <c r="D7" s="45">
        <f t="shared" ref="D7:D8" si="0">(C7/B7)-1</f>
        <v>-0.19551483520891177</v>
      </c>
      <c r="E7" s="44">
        <v>113521</v>
      </c>
      <c r="F7" s="44">
        <v>78957</v>
      </c>
      <c r="G7" s="45">
        <f t="shared" ref="G7:G8" si="1">(F7/E7)-1</f>
        <v>-0.30447230027924344</v>
      </c>
      <c r="H7" s="58">
        <v>3.4643659737447902E-2</v>
      </c>
      <c r="I7" s="58">
        <v>2.8702145874696841E-2</v>
      </c>
      <c r="J7" s="43">
        <f t="shared" ref="J7:J8" si="2">(I7/H7)-1</f>
        <v>-0.1715036433153917</v>
      </c>
      <c r="K7" s="1"/>
      <c r="L7" s="1"/>
      <c r="M7" s="1"/>
      <c r="N7" s="1"/>
      <c r="O7" s="1"/>
      <c r="P7" s="1"/>
      <c r="Q7" s="1"/>
      <c r="R7" s="1"/>
      <c r="S7" s="1"/>
      <c r="T7" s="1"/>
      <c r="U7" s="1"/>
      <c r="V7" s="1"/>
      <c r="W7" s="1"/>
      <c r="X7" s="1"/>
      <c r="Y7" s="1"/>
      <c r="Z7" s="1"/>
      <c r="AA7" s="1"/>
    </row>
    <row r="8" spans="1:27" ht="18.899999999999999" customHeight="1" x14ac:dyDescent="0.25">
      <c r="A8" s="56" t="s">
        <v>28</v>
      </c>
      <c r="B8" s="41">
        <v>1590183</v>
      </c>
      <c r="C8" s="44">
        <v>1182415</v>
      </c>
      <c r="D8" s="45">
        <f t="shared" si="0"/>
        <v>-0.25642834818382543</v>
      </c>
      <c r="E8" s="44">
        <v>105728</v>
      </c>
      <c r="F8" s="44">
        <v>70585</v>
      </c>
      <c r="G8" s="45">
        <f t="shared" si="1"/>
        <v>-0.33239066283292973</v>
      </c>
      <c r="H8" s="58">
        <v>6.5563491610003244E-2</v>
      </c>
      <c r="I8" s="58">
        <v>5.7467340532709424E-2</v>
      </c>
      <c r="J8" s="43">
        <f t="shared" si="2"/>
        <v>-0.12348566067000866</v>
      </c>
      <c r="K8" s="1"/>
      <c r="L8" s="1"/>
      <c r="M8" s="1"/>
      <c r="N8" s="1"/>
      <c r="O8" s="1"/>
      <c r="P8" s="1"/>
      <c r="Q8" s="1"/>
      <c r="R8" s="1"/>
      <c r="S8" s="1"/>
      <c r="T8" s="1"/>
      <c r="U8" s="1"/>
      <c r="V8" s="1"/>
      <c r="W8" s="1"/>
      <c r="X8" s="1"/>
      <c r="Y8" s="1"/>
      <c r="Z8" s="1"/>
      <c r="AA8" s="1"/>
    </row>
    <row r="9" spans="1:27" ht="18.899999999999999" customHeight="1" x14ac:dyDescent="0.25">
      <c r="A9" s="56" t="s">
        <v>183</v>
      </c>
      <c r="B9" s="41">
        <v>0</v>
      </c>
      <c r="C9" s="44">
        <v>0</v>
      </c>
      <c r="D9" s="45" t="s">
        <v>132</v>
      </c>
      <c r="E9" s="44">
        <v>0</v>
      </c>
      <c r="F9" s="44">
        <v>0</v>
      </c>
      <c r="G9" s="45" t="s">
        <v>132</v>
      </c>
      <c r="H9" s="58" t="s">
        <v>132</v>
      </c>
      <c r="I9" s="58" t="s">
        <v>132</v>
      </c>
      <c r="J9" s="43" t="s">
        <v>132</v>
      </c>
      <c r="K9" s="1"/>
      <c r="L9" s="1"/>
      <c r="M9" s="1"/>
      <c r="N9" s="1"/>
      <c r="O9" s="1"/>
      <c r="P9" s="1"/>
      <c r="Q9" s="1"/>
      <c r="R9" s="1"/>
      <c r="S9" s="1"/>
      <c r="T9" s="1"/>
      <c r="U9" s="1"/>
      <c r="V9" s="1"/>
      <c r="W9" s="1"/>
      <c r="X9" s="1"/>
      <c r="Y9" s="1"/>
      <c r="Z9" s="1"/>
      <c r="AA9" s="1"/>
    </row>
    <row r="10" spans="1:27" ht="18.899999999999999" customHeight="1" thickBot="1" x14ac:dyDescent="0.3">
      <c r="A10" s="13" t="s">
        <v>182</v>
      </c>
      <c r="B10" s="9">
        <f>SUM(B6:B9)</f>
        <v>56392828</v>
      </c>
      <c r="C10" s="14">
        <f>SUM(C6:C9)</f>
        <v>96272945.99490428</v>
      </c>
      <c r="D10" s="34">
        <f>(C10/B10)-1</f>
        <v>0.70718421844182533</v>
      </c>
      <c r="E10" s="14">
        <f>SUM(E6:E9)</f>
        <v>373312</v>
      </c>
      <c r="F10" s="14">
        <f>SUM(F6:F9)</f>
        <v>366198</v>
      </c>
      <c r="G10" s="34">
        <f>(F10/E10)-1</f>
        <v>-1.9056446082633238E-2</v>
      </c>
      <c r="H10" s="59">
        <f>E10/B10</f>
        <v>6.6198488928414798E-3</v>
      </c>
      <c r="I10" s="59">
        <f>F10/C10</f>
        <v>3.80374773219657E-3</v>
      </c>
      <c r="J10" s="35">
        <f>(I10/H10)-1</f>
        <v>-0.42540263474747331</v>
      </c>
      <c r="K10" s="1"/>
      <c r="L10" s="1"/>
      <c r="M10" s="1"/>
      <c r="N10" s="1"/>
      <c r="O10" s="1"/>
      <c r="P10" s="1"/>
      <c r="Q10" s="1"/>
      <c r="R10" s="1"/>
      <c r="S10" s="1"/>
      <c r="T10" s="1"/>
      <c r="U10" s="1"/>
      <c r="V10" s="1"/>
      <c r="W10" s="1"/>
      <c r="X10" s="1"/>
      <c r="Y10" s="1"/>
      <c r="Z10" s="1"/>
      <c r="AA10" s="1"/>
    </row>
    <row r="11" spans="1:27" ht="18.899999999999999" customHeight="1" x14ac:dyDescent="0.25">
      <c r="A11" s="215" t="s">
        <v>195</v>
      </c>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55"/>
      <c r="B12" s="60"/>
      <c r="C12" s="60"/>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3">
    <mergeCell ref="B4:D4"/>
    <mergeCell ref="E4:G4"/>
    <mergeCell ref="H4:J4"/>
  </mergeCells>
  <printOptions horizontalCentered="1"/>
  <pageMargins left="0.23622047244094491" right="0.23622047244094491" top="0.74803149606299213" bottom="0.74803149606299213" header="0.31496062992125984" footer="0.31496062992125984"/>
  <pageSetup paperSize="9" scale="83" orientation="portrait" verticalDpi="0" r:id="rId1"/>
  <ignoredErrors>
    <ignoredError sqref="B10:C10 E10:F10" formulaRange="1"/>
    <ignoredError sqref="D1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373D4-F9C0-4EEB-9330-CDCD6627411D}">
  <dimension ref="A1:IN37"/>
  <sheetViews>
    <sheetView showGridLines="0" zoomScale="80" zoomScaleNormal="80" workbookViewId="0">
      <selection activeCell="D2" sqref="D2"/>
    </sheetView>
  </sheetViews>
  <sheetFormatPr defaultColWidth="9.109375" defaultRowHeight="15" customHeight="1" x14ac:dyDescent="0.3"/>
  <cols>
    <col min="1" max="1" width="7.88671875" style="187" customWidth="1"/>
    <col min="2" max="2" width="16" style="196" customWidth="1"/>
    <col min="3" max="3" width="54.6640625" style="187" customWidth="1"/>
    <col min="4" max="4" width="3.109375" style="187" customWidth="1"/>
    <col min="5" max="5" width="5.44140625" style="197" customWidth="1"/>
    <col min="6" max="7" width="9.109375" style="197"/>
    <col min="8" max="16384" width="9.109375" style="187"/>
  </cols>
  <sheetData>
    <row r="1" spans="1:248" ht="18.899999999999999" customHeight="1" x14ac:dyDescent="0.3"/>
    <row r="2" spans="1:248" ht="18.899999999999999" customHeight="1" x14ac:dyDescent="0.3">
      <c r="A2" s="232" t="s">
        <v>5</v>
      </c>
      <c r="B2" s="232"/>
      <c r="C2" s="232"/>
      <c r="D2" s="188"/>
      <c r="E2" s="198"/>
      <c r="F2" s="198"/>
      <c r="G2" s="19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188"/>
      <c r="BA2" s="188"/>
      <c r="BB2" s="188"/>
      <c r="BC2" s="188"/>
      <c r="BD2" s="188"/>
      <c r="BE2" s="188"/>
      <c r="BF2" s="188"/>
      <c r="BG2" s="188"/>
      <c r="BH2" s="188"/>
      <c r="BI2" s="188"/>
      <c r="BJ2" s="188"/>
      <c r="BK2" s="188"/>
      <c r="BL2" s="188"/>
      <c r="BM2" s="188"/>
      <c r="BN2" s="188"/>
      <c r="BO2" s="188"/>
      <c r="BP2" s="188"/>
      <c r="BQ2" s="188"/>
      <c r="BR2" s="188"/>
      <c r="BS2" s="188"/>
      <c r="BT2" s="188"/>
      <c r="BU2" s="188"/>
      <c r="BV2" s="188"/>
      <c r="BW2" s="188"/>
      <c r="BX2" s="188"/>
      <c r="BY2" s="188"/>
      <c r="BZ2" s="188"/>
      <c r="CA2" s="188"/>
      <c r="CB2" s="188"/>
      <c r="CC2" s="188"/>
      <c r="CD2" s="188"/>
      <c r="CE2" s="188"/>
      <c r="CF2" s="188"/>
      <c r="CG2" s="188"/>
      <c r="CH2" s="188"/>
      <c r="CI2" s="188"/>
      <c r="CJ2" s="188"/>
      <c r="CK2" s="188"/>
      <c r="CL2" s="188"/>
      <c r="CM2" s="188"/>
      <c r="CN2" s="188"/>
      <c r="CO2" s="188"/>
      <c r="CP2" s="188"/>
      <c r="CQ2" s="188"/>
      <c r="CR2" s="188"/>
      <c r="CS2" s="188"/>
      <c r="CT2" s="188"/>
      <c r="CU2" s="188"/>
      <c r="CV2" s="188"/>
      <c r="CW2" s="188"/>
      <c r="CX2" s="188"/>
      <c r="CY2" s="188"/>
      <c r="CZ2" s="188"/>
      <c r="DA2" s="188"/>
      <c r="DB2" s="188"/>
      <c r="DC2" s="188"/>
      <c r="DD2" s="188"/>
      <c r="DE2" s="188"/>
      <c r="DF2" s="188"/>
      <c r="DG2" s="188"/>
      <c r="DH2" s="188"/>
      <c r="DI2" s="188"/>
      <c r="DJ2" s="188"/>
      <c r="DK2" s="188"/>
      <c r="DL2" s="188"/>
      <c r="DM2" s="188"/>
      <c r="DN2" s="188"/>
      <c r="DO2" s="188"/>
      <c r="DP2" s="188"/>
      <c r="DQ2" s="188"/>
      <c r="DR2" s="188"/>
      <c r="DS2" s="188"/>
      <c r="DT2" s="188"/>
      <c r="DU2" s="188"/>
      <c r="DV2" s="188"/>
      <c r="DW2" s="188"/>
      <c r="DX2" s="188"/>
      <c r="DY2" s="188"/>
      <c r="DZ2" s="188"/>
      <c r="EA2" s="188"/>
      <c r="EB2" s="188"/>
      <c r="EC2" s="188"/>
      <c r="ED2" s="188"/>
      <c r="EE2" s="188"/>
      <c r="EF2" s="188"/>
      <c r="EG2" s="188"/>
      <c r="EH2" s="188"/>
      <c r="EI2" s="188"/>
      <c r="EJ2" s="188"/>
      <c r="EK2" s="188"/>
      <c r="EL2" s="188"/>
      <c r="EM2" s="188"/>
      <c r="EN2" s="188"/>
      <c r="EO2" s="188"/>
      <c r="EP2" s="188"/>
      <c r="EQ2" s="188"/>
      <c r="ER2" s="188"/>
      <c r="ES2" s="188"/>
      <c r="ET2" s="188"/>
      <c r="EU2" s="188"/>
      <c r="EV2" s="188"/>
      <c r="EW2" s="188"/>
      <c r="EX2" s="188"/>
      <c r="EY2" s="188"/>
      <c r="EZ2" s="188"/>
      <c r="FA2" s="188"/>
      <c r="FB2" s="188"/>
      <c r="FC2" s="188"/>
      <c r="FD2" s="188"/>
      <c r="FE2" s="188"/>
      <c r="FF2" s="188"/>
      <c r="FG2" s="188"/>
      <c r="FH2" s="188"/>
      <c r="FI2" s="188"/>
      <c r="FJ2" s="188"/>
      <c r="FK2" s="188"/>
      <c r="FL2" s="188"/>
      <c r="FM2" s="188"/>
      <c r="FN2" s="188"/>
      <c r="FO2" s="188"/>
      <c r="FP2" s="188"/>
      <c r="FQ2" s="188"/>
      <c r="FR2" s="188"/>
      <c r="FS2" s="188"/>
      <c r="FT2" s="188"/>
      <c r="FU2" s="188"/>
      <c r="FV2" s="188"/>
      <c r="FW2" s="188"/>
      <c r="FX2" s="188"/>
      <c r="FY2" s="188"/>
      <c r="FZ2" s="188"/>
      <c r="GA2" s="188"/>
      <c r="GB2" s="188"/>
      <c r="GC2" s="188"/>
      <c r="GD2" s="188"/>
      <c r="GE2" s="188"/>
      <c r="GF2" s="188"/>
      <c r="GG2" s="188"/>
      <c r="GH2" s="188"/>
      <c r="GI2" s="188"/>
      <c r="GJ2" s="188"/>
      <c r="GK2" s="188"/>
      <c r="GL2" s="188"/>
      <c r="GM2" s="188"/>
      <c r="GN2" s="188"/>
      <c r="GO2" s="188"/>
      <c r="GP2" s="188"/>
      <c r="GQ2" s="188"/>
      <c r="GR2" s="188"/>
      <c r="GS2" s="188"/>
      <c r="GT2" s="188"/>
      <c r="GU2" s="188"/>
      <c r="GV2" s="188"/>
      <c r="GW2" s="188"/>
      <c r="GX2" s="188"/>
      <c r="GY2" s="188"/>
      <c r="GZ2" s="188"/>
      <c r="HA2" s="188"/>
      <c r="HB2" s="188"/>
      <c r="HC2" s="188"/>
      <c r="HD2" s="188"/>
      <c r="HE2" s="188"/>
      <c r="HF2" s="188"/>
      <c r="HG2" s="188"/>
      <c r="HH2" s="188"/>
      <c r="HI2" s="188"/>
      <c r="HJ2" s="188"/>
      <c r="HK2" s="188"/>
      <c r="HL2" s="188"/>
      <c r="HM2" s="188"/>
      <c r="HN2" s="188"/>
      <c r="HO2" s="188"/>
      <c r="HP2" s="188"/>
      <c r="HQ2" s="188"/>
      <c r="HR2" s="188"/>
      <c r="HS2" s="188"/>
      <c r="HT2" s="188"/>
      <c r="HU2" s="188"/>
      <c r="HV2" s="188"/>
      <c r="HW2" s="188"/>
      <c r="HX2" s="188"/>
      <c r="HY2" s="188"/>
      <c r="HZ2" s="188"/>
      <c r="IA2" s="188"/>
      <c r="IB2" s="188"/>
      <c r="IC2" s="188"/>
      <c r="ID2" s="188"/>
      <c r="IE2" s="188"/>
      <c r="IF2" s="188"/>
      <c r="IG2" s="188"/>
      <c r="IH2" s="188"/>
      <c r="II2" s="188"/>
      <c r="IJ2" s="188"/>
      <c r="IK2" s="188"/>
      <c r="IL2" s="188"/>
      <c r="IM2" s="188"/>
      <c r="IN2" s="188"/>
    </row>
    <row r="3" spans="1:248" ht="6" customHeight="1" x14ac:dyDescent="0.3">
      <c r="B3" s="191"/>
      <c r="C3" s="188"/>
      <c r="D3" s="188"/>
      <c r="E3" s="198"/>
      <c r="F3" s="198"/>
      <c r="G3" s="19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8"/>
      <c r="BD3" s="188"/>
      <c r="BE3" s="188"/>
      <c r="BF3" s="188"/>
      <c r="BG3" s="188"/>
      <c r="BH3" s="188"/>
      <c r="BI3" s="188"/>
      <c r="BJ3" s="188"/>
      <c r="BK3" s="188"/>
      <c r="BL3" s="188"/>
      <c r="BM3" s="188"/>
      <c r="BN3" s="188"/>
      <c r="BO3" s="188"/>
      <c r="BP3" s="188"/>
      <c r="BQ3" s="188"/>
      <c r="BR3" s="188"/>
      <c r="BS3" s="188"/>
      <c r="BT3" s="188"/>
      <c r="BU3" s="188"/>
      <c r="BV3" s="188"/>
      <c r="BW3" s="188"/>
      <c r="BX3" s="188"/>
      <c r="BY3" s="188"/>
      <c r="BZ3" s="188"/>
      <c r="CA3" s="188"/>
      <c r="CB3" s="188"/>
      <c r="CC3" s="188"/>
      <c r="CD3" s="188"/>
      <c r="CE3" s="188"/>
      <c r="CF3" s="188"/>
      <c r="CG3" s="188"/>
      <c r="CH3" s="188"/>
      <c r="CI3" s="188"/>
      <c r="CJ3" s="188"/>
      <c r="CK3" s="188"/>
      <c r="CL3" s="188"/>
      <c r="CM3" s="188"/>
      <c r="CN3" s="188"/>
      <c r="CO3" s="188"/>
      <c r="CP3" s="188"/>
      <c r="CQ3" s="188"/>
      <c r="CR3" s="188"/>
      <c r="CS3" s="188"/>
      <c r="CT3" s="188"/>
      <c r="CU3" s="188"/>
      <c r="CV3" s="188"/>
      <c r="CW3" s="188"/>
      <c r="CX3" s="188"/>
      <c r="CY3" s="188"/>
      <c r="CZ3" s="188"/>
      <c r="DA3" s="188"/>
      <c r="DB3" s="188"/>
      <c r="DC3" s="188"/>
      <c r="DD3" s="188"/>
      <c r="DE3" s="188"/>
      <c r="DF3" s="188"/>
      <c r="DG3" s="188"/>
      <c r="DH3" s="188"/>
      <c r="DI3" s="188"/>
      <c r="DJ3" s="188"/>
      <c r="DK3" s="188"/>
      <c r="DL3" s="188"/>
      <c r="DM3" s="188"/>
      <c r="DN3" s="188"/>
      <c r="DO3" s="188"/>
      <c r="DP3" s="188"/>
      <c r="DQ3" s="188"/>
      <c r="DR3" s="188"/>
      <c r="DS3" s="188"/>
      <c r="DT3" s="188"/>
      <c r="DU3" s="188"/>
      <c r="DV3" s="188"/>
      <c r="DW3" s="188"/>
      <c r="DX3" s="188"/>
      <c r="DY3" s="188"/>
      <c r="DZ3" s="188"/>
      <c r="EA3" s="188"/>
      <c r="EB3" s="188"/>
      <c r="EC3" s="188"/>
      <c r="ED3" s="188"/>
      <c r="EE3" s="188"/>
      <c r="EF3" s="188"/>
      <c r="EG3" s="188"/>
      <c r="EH3" s="188"/>
      <c r="EI3" s="188"/>
      <c r="EJ3" s="188"/>
      <c r="EK3" s="188"/>
      <c r="EL3" s="188"/>
      <c r="EM3" s="188"/>
      <c r="EN3" s="188"/>
      <c r="EO3" s="188"/>
      <c r="EP3" s="188"/>
      <c r="EQ3" s="188"/>
      <c r="ER3" s="188"/>
      <c r="ES3" s="188"/>
      <c r="ET3" s="188"/>
      <c r="EU3" s="188"/>
      <c r="EV3" s="188"/>
      <c r="EW3" s="188"/>
      <c r="EX3" s="188"/>
      <c r="EY3" s="188"/>
      <c r="EZ3" s="188"/>
      <c r="FA3" s="188"/>
      <c r="FB3" s="188"/>
      <c r="FC3" s="188"/>
      <c r="FD3" s="188"/>
      <c r="FE3" s="188"/>
      <c r="FF3" s="188"/>
      <c r="FG3" s="188"/>
      <c r="FH3" s="188"/>
      <c r="FI3" s="188"/>
      <c r="FJ3" s="188"/>
      <c r="FK3" s="188"/>
      <c r="FL3" s="188"/>
      <c r="FM3" s="188"/>
      <c r="FN3" s="188"/>
      <c r="FO3" s="188"/>
      <c r="FP3" s="188"/>
      <c r="FQ3" s="188"/>
      <c r="FR3" s="188"/>
      <c r="FS3" s="188"/>
      <c r="FT3" s="188"/>
      <c r="FU3" s="188"/>
      <c r="FV3" s="188"/>
      <c r="FW3" s="188"/>
      <c r="FX3" s="188"/>
      <c r="FY3" s="188"/>
      <c r="FZ3" s="188"/>
      <c r="GA3" s="188"/>
      <c r="GB3" s="188"/>
      <c r="GC3" s="188"/>
      <c r="GD3" s="188"/>
      <c r="GE3" s="188"/>
      <c r="GF3" s="188"/>
      <c r="GG3" s="188"/>
      <c r="GH3" s="188"/>
      <c r="GI3" s="188"/>
      <c r="GJ3" s="188"/>
      <c r="GK3" s="188"/>
      <c r="GL3" s="188"/>
      <c r="GM3" s="188"/>
      <c r="GN3" s="188"/>
      <c r="GO3" s="188"/>
      <c r="GP3" s="188"/>
      <c r="GQ3" s="188"/>
      <c r="GR3" s="188"/>
      <c r="GS3" s="188"/>
      <c r="GT3" s="188"/>
      <c r="GU3" s="188"/>
      <c r="GV3" s="188"/>
      <c r="GW3" s="188"/>
      <c r="GX3" s="188"/>
      <c r="GY3" s="188"/>
      <c r="GZ3" s="188"/>
      <c r="HA3" s="188"/>
      <c r="HB3" s="188"/>
      <c r="HC3" s="188"/>
      <c r="HD3" s="188"/>
      <c r="HE3" s="188"/>
      <c r="HF3" s="188"/>
      <c r="HG3" s="188"/>
      <c r="HH3" s="188"/>
      <c r="HI3" s="188"/>
      <c r="HJ3" s="188"/>
      <c r="HK3" s="188"/>
      <c r="HL3" s="188"/>
      <c r="HM3" s="188"/>
      <c r="HN3" s="188"/>
      <c r="HO3" s="188"/>
      <c r="HP3" s="188"/>
      <c r="HQ3" s="188"/>
      <c r="HR3" s="188"/>
      <c r="HS3" s="188"/>
      <c r="HT3" s="188"/>
      <c r="HU3" s="188"/>
      <c r="HV3" s="188"/>
      <c r="HW3" s="188"/>
      <c r="HX3" s="188"/>
      <c r="HY3" s="188"/>
      <c r="HZ3" s="188"/>
      <c r="IA3" s="188"/>
      <c r="IB3" s="188"/>
      <c r="IC3" s="188"/>
      <c r="ID3" s="188"/>
      <c r="IE3" s="188"/>
      <c r="IF3" s="188"/>
      <c r="IG3" s="188"/>
      <c r="IH3" s="188"/>
      <c r="II3" s="188"/>
      <c r="IJ3" s="188"/>
      <c r="IK3" s="188"/>
      <c r="IL3" s="188"/>
      <c r="IM3" s="188"/>
      <c r="IN3" s="188"/>
    </row>
    <row r="4" spans="1:248" ht="18.899999999999999" customHeight="1" x14ac:dyDescent="0.3">
      <c r="B4" s="199" t="s">
        <v>6</v>
      </c>
      <c r="C4" s="200" t="s">
        <v>7</v>
      </c>
    </row>
    <row r="5" spans="1:248" ht="18.899999999999999" customHeight="1" x14ac:dyDescent="0.3">
      <c r="B5" s="199" t="s">
        <v>8</v>
      </c>
      <c r="C5" s="200" t="s">
        <v>9</v>
      </c>
    </row>
    <row r="6" spans="1:248" ht="18.899999999999999" customHeight="1" x14ac:dyDescent="0.3">
      <c r="B6" s="199" t="s">
        <v>10</v>
      </c>
      <c r="C6" s="200" t="s">
        <v>11</v>
      </c>
    </row>
    <row r="7" spans="1:248" ht="18.899999999999999" customHeight="1" x14ac:dyDescent="0.3">
      <c r="B7" s="199" t="s">
        <v>12</v>
      </c>
      <c r="C7" s="200" t="s">
        <v>13</v>
      </c>
    </row>
    <row r="8" spans="1:248" ht="18.899999999999999" customHeight="1" x14ac:dyDescent="0.3">
      <c r="B8" s="199" t="s">
        <v>71</v>
      </c>
      <c r="C8" s="200" t="s">
        <v>72</v>
      </c>
    </row>
    <row r="9" spans="1:248" ht="18.899999999999999" customHeight="1" x14ac:dyDescent="0.3">
      <c r="B9" s="201" t="s">
        <v>14</v>
      </c>
      <c r="C9" s="202" t="s">
        <v>15</v>
      </c>
    </row>
    <row r="10" spans="1:248" ht="18.899999999999999" customHeight="1" x14ac:dyDescent="0.3">
      <c r="B10" s="201" t="s">
        <v>16</v>
      </c>
      <c r="C10" s="202" t="s">
        <v>17</v>
      </c>
      <c r="E10" s="203"/>
      <c r="F10" s="203"/>
    </row>
    <row r="11" spans="1:248" ht="18.899999999999999" customHeight="1" x14ac:dyDescent="0.3">
      <c r="B11" s="201" t="s">
        <v>73</v>
      </c>
      <c r="C11" s="202" t="s">
        <v>78</v>
      </c>
      <c r="E11" s="203"/>
      <c r="F11" s="203"/>
    </row>
    <row r="12" spans="1:248" ht="18.899999999999999" customHeight="1" x14ac:dyDescent="0.3">
      <c r="B12" s="201" t="s">
        <v>74</v>
      </c>
      <c r="C12" s="202" t="s">
        <v>75</v>
      </c>
      <c r="E12" s="203"/>
      <c r="F12" s="203"/>
    </row>
    <row r="13" spans="1:248" ht="18.899999999999999" customHeight="1" x14ac:dyDescent="0.3">
      <c r="B13" s="201" t="s">
        <v>76</v>
      </c>
      <c r="C13" s="202" t="s">
        <v>77</v>
      </c>
      <c r="E13" s="203"/>
      <c r="F13" s="203"/>
    </row>
    <row r="14" spans="1:248" ht="18.899999999999999" customHeight="1" x14ac:dyDescent="0.3">
      <c r="B14" s="201" t="s">
        <v>18</v>
      </c>
      <c r="C14" s="202" t="s">
        <v>19</v>
      </c>
      <c r="E14" s="203"/>
      <c r="F14" s="203"/>
    </row>
    <row r="15" spans="1:248" ht="18.899999999999999" customHeight="1" x14ac:dyDescent="0.3">
      <c r="B15" s="201" t="s">
        <v>20</v>
      </c>
      <c r="C15" s="202" t="s">
        <v>21</v>
      </c>
      <c r="E15" s="203"/>
      <c r="F15" s="203"/>
    </row>
    <row r="16" spans="1:248" ht="18.899999999999999" customHeight="1" x14ac:dyDescent="0.3">
      <c r="B16" s="204" t="s">
        <v>22</v>
      </c>
      <c r="C16" s="202" t="s">
        <v>23</v>
      </c>
      <c r="E16" s="203"/>
      <c r="F16" s="203"/>
    </row>
    <row r="17" spans="1:6" ht="18.899999999999999" customHeight="1" x14ac:dyDescent="0.3">
      <c r="B17" s="204" t="s">
        <v>79</v>
      </c>
      <c r="C17" s="202" t="s">
        <v>80</v>
      </c>
      <c r="E17" s="203"/>
      <c r="F17" s="203"/>
    </row>
    <row r="18" spans="1:6" ht="18.899999999999999" customHeight="1" x14ac:dyDescent="0.3">
      <c r="B18" s="204" t="s">
        <v>24</v>
      </c>
      <c r="C18" s="202" t="s">
        <v>25</v>
      </c>
      <c r="E18" s="203"/>
      <c r="F18" s="203"/>
    </row>
    <row r="19" spans="1:6" ht="18.899999999999999" customHeight="1" x14ac:dyDescent="0.3">
      <c r="B19" s="204" t="s">
        <v>81</v>
      </c>
      <c r="C19" s="202" t="s">
        <v>82</v>
      </c>
      <c r="E19" s="203"/>
      <c r="F19" s="203"/>
    </row>
    <row r="20" spans="1:6" ht="18.899999999999999" customHeight="1" x14ac:dyDescent="0.3">
      <c r="B20" s="201" t="s">
        <v>26</v>
      </c>
      <c r="C20" s="202" t="s">
        <v>27</v>
      </c>
      <c r="E20" s="203"/>
      <c r="F20" s="203"/>
    </row>
    <row r="21" spans="1:6" ht="18.899999999999999" customHeight="1" x14ac:dyDescent="0.3">
      <c r="B21" s="201" t="s">
        <v>28</v>
      </c>
      <c r="C21" s="202" t="s">
        <v>29</v>
      </c>
      <c r="E21" s="203"/>
      <c r="F21" s="203"/>
    </row>
    <row r="22" spans="1:6" ht="18.899999999999999" customHeight="1" x14ac:dyDescent="0.3">
      <c r="A22" s="196"/>
      <c r="B22" s="201" t="s">
        <v>38</v>
      </c>
      <c r="C22" s="202" t="s">
        <v>39</v>
      </c>
      <c r="E22" s="203"/>
      <c r="F22" s="203"/>
    </row>
    <row r="23" spans="1:6" ht="18.899999999999999" customHeight="1" x14ac:dyDescent="0.3">
      <c r="A23" s="196"/>
      <c r="B23" s="204" t="s">
        <v>30</v>
      </c>
      <c r="C23" s="202" t="s">
        <v>128</v>
      </c>
      <c r="E23" s="203"/>
      <c r="F23" s="203"/>
    </row>
    <row r="24" spans="1:6" ht="18.899999999999999" customHeight="1" x14ac:dyDescent="0.3">
      <c r="A24" s="196"/>
      <c r="B24" s="204" t="s">
        <v>31</v>
      </c>
      <c r="C24" s="202" t="s">
        <v>151</v>
      </c>
      <c r="E24" s="203"/>
      <c r="F24" s="203"/>
    </row>
    <row r="25" spans="1:6" ht="18.899999999999999" customHeight="1" x14ac:dyDescent="0.3">
      <c r="A25" s="196"/>
      <c r="B25" s="205" t="s">
        <v>32</v>
      </c>
      <c r="C25" s="206" t="s">
        <v>33</v>
      </c>
      <c r="E25" s="203"/>
      <c r="F25" s="203"/>
    </row>
    <row r="26" spans="1:6" ht="18.899999999999999" customHeight="1" x14ac:dyDescent="0.3">
      <c r="A26" s="196"/>
      <c r="E26" s="203"/>
      <c r="F26" s="203"/>
    </row>
    <row r="27" spans="1:6" ht="18.899999999999999" customHeight="1" x14ac:dyDescent="0.3"/>
    <row r="28" spans="1:6" ht="18.899999999999999" customHeight="1" x14ac:dyDescent="0.3"/>
    <row r="29" spans="1:6" ht="18.899999999999999" customHeight="1" x14ac:dyDescent="0.3"/>
    <row r="30" spans="1:6" ht="18.899999999999999" customHeight="1" x14ac:dyDescent="0.3"/>
    <row r="31" spans="1:6" ht="18.899999999999999" customHeight="1" x14ac:dyDescent="0.3"/>
    <row r="32" spans="1:6" ht="18.899999999999999" customHeight="1" x14ac:dyDescent="0.3"/>
    <row r="33" ht="18.899999999999999" customHeight="1" x14ac:dyDescent="0.3"/>
    <row r="34" ht="18.899999999999999" customHeight="1" x14ac:dyDescent="0.3"/>
    <row r="35" ht="18.899999999999999" customHeight="1" x14ac:dyDescent="0.3"/>
    <row r="36" ht="18.899999999999999" customHeight="1" x14ac:dyDescent="0.3"/>
    <row r="37" ht="18.899999999999999" customHeight="1" x14ac:dyDescent="0.3"/>
  </sheetData>
  <mergeCells count="1">
    <mergeCell ref="A2:C2"/>
  </mergeCells>
  <pageMargins left="0.78740157480314965" right="0.78740157480314965" top="0.78740157480314965" bottom="0.78740157480314965" header="0" footer="0"/>
  <pageSetup paperSize="9" fitToHeight="2" orientation="portrait" horizontalDpi="300" verticalDpi="300"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9CD07-DDB2-478F-BE5B-76039A2A74DC}">
  <sheetPr>
    <pageSetUpPr fitToPage="1"/>
  </sheetPr>
  <dimension ref="A1:AA48"/>
  <sheetViews>
    <sheetView showGridLines="0" zoomScaleNormal="100" workbookViewId="0">
      <selection activeCell="C2" sqref="C2"/>
    </sheetView>
  </sheetViews>
  <sheetFormatPr defaultColWidth="9.109375" defaultRowHeight="12" x14ac:dyDescent="0.25"/>
  <cols>
    <col min="1" max="1" width="32.33203125" style="3" customWidth="1"/>
    <col min="2" max="4" width="12.6640625" style="3" customWidth="1"/>
    <col min="5" max="5" width="5.5546875" style="3" customWidth="1"/>
    <col min="6" max="16384" width="9.109375" style="3"/>
  </cols>
  <sheetData>
    <row r="1" spans="1:27" ht="5.25" customHeight="1" x14ac:dyDescent="0.25"/>
    <row r="2" spans="1:27" ht="18.899999999999999" customHeight="1" x14ac:dyDescent="0.3">
      <c r="A2" s="16" t="s">
        <v>192</v>
      </c>
      <c r="B2" s="17"/>
      <c r="C2" s="2"/>
      <c r="D2" s="2"/>
      <c r="E2" s="1"/>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1"/>
      <c r="F3" s="1"/>
      <c r="G3" s="1"/>
      <c r="H3" s="1"/>
      <c r="I3" s="1"/>
      <c r="J3" s="1"/>
      <c r="K3" s="1"/>
      <c r="L3" s="1"/>
      <c r="M3" s="1"/>
      <c r="N3" s="1"/>
      <c r="O3" s="1"/>
      <c r="P3" s="1"/>
      <c r="Q3" s="1"/>
      <c r="R3" s="1"/>
      <c r="S3" s="1"/>
      <c r="T3" s="1"/>
      <c r="U3" s="1"/>
      <c r="V3" s="1"/>
      <c r="W3" s="1"/>
      <c r="X3" s="1"/>
      <c r="Y3" s="1"/>
      <c r="Z3" s="1"/>
      <c r="AA3" s="1"/>
    </row>
    <row r="4" spans="1:27" ht="18.899999999999999" customHeight="1" x14ac:dyDescent="0.25">
      <c r="A4" s="18" t="str">
        <f>+'1'!A4</f>
        <v>Janeiro-maio</v>
      </c>
      <c r="B4" s="235" t="s">
        <v>110</v>
      </c>
      <c r="C4" s="236"/>
      <c r="D4" s="237"/>
      <c r="E4" s="1"/>
      <c r="F4" s="1"/>
      <c r="G4" s="1"/>
      <c r="H4" s="1"/>
      <c r="I4" s="1"/>
      <c r="J4" s="1"/>
      <c r="K4" s="1"/>
      <c r="L4" s="1"/>
      <c r="M4" s="1"/>
      <c r="N4" s="1"/>
      <c r="O4" s="1"/>
      <c r="P4" s="1"/>
      <c r="Q4" s="1"/>
      <c r="R4" s="1"/>
      <c r="S4" s="1"/>
      <c r="T4" s="1"/>
      <c r="U4" s="1"/>
      <c r="V4" s="1"/>
      <c r="W4" s="1"/>
      <c r="X4" s="1"/>
      <c r="Y4" s="1"/>
      <c r="Z4" s="1"/>
      <c r="AA4" s="1"/>
    </row>
    <row r="5" spans="1:27" ht="30" customHeight="1" x14ac:dyDescent="0.25">
      <c r="A5" s="10" t="s">
        <v>111</v>
      </c>
      <c r="B5" s="19">
        <v>2023</v>
      </c>
      <c r="C5" s="20">
        <v>2024</v>
      </c>
      <c r="D5" s="21" t="s">
        <v>187</v>
      </c>
      <c r="E5" s="1"/>
      <c r="F5" s="1"/>
      <c r="G5" s="1"/>
      <c r="H5" s="1"/>
      <c r="I5" s="1"/>
      <c r="J5" s="1"/>
      <c r="K5" s="1"/>
      <c r="L5" s="1"/>
      <c r="M5" s="1"/>
      <c r="N5" s="1"/>
      <c r="O5" s="1"/>
      <c r="P5" s="1"/>
      <c r="Q5" s="1"/>
      <c r="R5" s="1"/>
      <c r="S5" s="1"/>
      <c r="T5" s="1"/>
      <c r="U5" s="1"/>
      <c r="V5" s="1"/>
      <c r="W5" s="1"/>
      <c r="X5" s="1"/>
      <c r="Y5" s="1"/>
      <c r="Z5" s="1"/>
      <c r="AA5" s="1"/>
    </row>
    <row r="6" spans="1:27" ht="18.899999999999999" customHeight="1" x14ac:dyDescent="0.25">
      <c r="A6" s="56" t="s">
        <v>112</v>
      </c>
      <c r="B6" s="41">
        <v>232441</v>
      </c>
      <c r="C6" s="44">
        <v>259492</v>
      </c>
      <c r="D6" s="43">
        <f t="shared" ref="D6:D13" si="0">(C6/B6)-1</f>
        <v>0.11637791955808141</v>
      </c>
      <c r="E6" s="1"/>
      <c r="F6" s="1"/>
      <c r="G6" s="1"/>
      <c r="H6" s="1"/>
      <c r="I6" s="1"/>
      <c r="J6" s="1"/>
      <c r="K6" s="1"/>
      <c r="L6" s="1"/>
      <c r="M6" s="1"/>
      <c r="N6" s="1"/>
      <c r="O6" s="1"/>
      <c r="P6" s="1"/>
      <c r="Q6" s="1"/>
      <c r="R6" s="1"/>
      <c r="S6" s="1"/>
      <c r="T6" s="1"/>
      <c r="U6" s="1"/>
      <c r="V6" s="1"/>
      <c r="W6" s="1"/>
      <c r="X6" s="1"/>
      <c r="Y6" s="1"/>
      <c r="Z6" s="1"/>
      <c r="AA6" s="1"/>
    </row>
    <row r="7" spans="1:27" ht="18.899999999999999" customHeight="1" x14ac:dyDescent="0.25">
      <c r="A7" s="56" t="s">
        <v>113</v>
      </c>
      <c r="B7" s="41">
        <v>14107</v>
      </c>
      <c r="C7" s="44">
        <v>10459</v>
      </c>
      <c r="D7" s="43">
        <f t="shared" si="0"/>
        <v>-0.25859502374707588</v>
      </c>
      <c r="E7" s="1"/>
      <c r="F7" s="1"/>
      <c r="G7" s="1"/>
      <c r="H7" s="1"/>
      <c r="I7" s="1"/>
      <c r="J7" s="1"/>
      <c r="K7" s="1"/>
      <c r="L7" s="1"/>
      <c r="M7" s="1"/>
      <c r="N7" s="1"/>
      <c r="O7" s="1"/>
      <c r="P7" s="1"/>
      <c r="Q7" s="1"/>
      <c r="R7" s="1"/>
      <c r="S7" s="1"/>
      <c r="T7" s="1"/>
      <c r="U7" s="1"/>
      <c r="V7" s="1"/>
      <c r="W7" s="1"/>
      <c r="X7" s="1"/>
      <c r="Y7" s="1"/>
      <c r="Z7" s="1"/>
      <c r="AA7" s="1"/>
    </row>
    <row r="8" spans="1:27" ht="18.899999999999999" customHeight="1" x14ac:dyDescent="0.25">
      <c r="A8" s="56" t="s">
        <v>114</v>
      </c>
      <c r="B8" s="41">
        <v>8812</v>
      </c>
      <c r="C8" s="44">
        <v>7134</v>
      </c>
      <c r="D8" s="43">
        <f t="shared" si="0"/>
        <v>-0.19042215161143894</v>
      </c>
      <c r="E8" s="1"/>
      <c r="F8" s="1"/>
      <c r="G8" s="1"/>
      <c r="H8" s="1"/>
      <c r="I8" s="1"/>
      <c r="J8" s="1"/>
      <c r="K8" s="1"/>
      <c r="L8" s="1"/>
      <c r="M8" s="1"/>
      <c r="N8" s="1"/>
      <c r="O8" s="1"/>
      <c r="P8" s="1"/>
      <c r="Q8" s="1"/>
      <c r="R8" s="1"/>
      <c r="S8" s="1"/>
      <c r="T8" s="1"/>
      <c r="U8" s="1"/>
      <c r="V8" s="1"/>
      <c r="W8" s="1"/>
      <c r="X8" s="1"/>
      <c r="Y8" s="1"/>
      <c r="Z8" s="1"/>
      <c r="AA8" s="1"/>
    </row>
    <row r="9" spans="1:27" ht="18.899999999999999" customHeight="1" x14ac:dyDescent="0.25">
      <c r="A9" s="56" t="s">
        <v>115</v>
      </c>
      <c r="B9" s="41">
        <v>27115</v>
      </c>
      <c r="C9" s="44">
        <v>22920</v>
      </c>
      <c r="D9" s="43">
        <f t="shared" si="0"/>
        <v>-0.15471141434630276</v>
      </c>
      <c r="E9" s="1"/>
      <c r="F9" s="1"/>
      <c r="G9" s="1"/>
      <c r="H9" s="1"/>
      <c r="I9" s="1"/>
      <c r="J9" s="1"/>
      <c r="K9" s="1"/>
      <c r="L9" s="1"/>
      <c r="M9" s="1"/>
      <c r="N9" s="1"/>
      <c r="O9" s="1"/>
      <c r="P9" s="1"/>
      <c r="Q9" s="1"/>
      <c r="R9" s="1"/>
      <c r="S9" s="1"/>
      <c r="T9" s="1"/>
      <c r="U9" s="1"/>
      <c r="V9" s="1"/>
      <c r="W9" s="1"/>
      <c r="X9" s="1"/>
      <c r="Y9" s="1"/>
      <c r="Z9" s="1"/>
      <c r="AA9" s="1"/>
    </row>
    <row r="10" spans="1:27" ht="18.899999999999999" customHeight="1" x14ac:dyDescent="0.25">
      <c r="A10" s="56" t="s">
        <v>116</v>
      </c>
      <c r="B10" s="41">
        <v>9822</v>
      </c>
      <c r="C10" s="44">
        <v>6441</v>
      </c>
      <c r="D10" s="43">
        <f t="shared" si="0"/>
        <v>-0.34422724496029322</v>
      </c>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56" t="s">
        <v>152</v>
      </c>
      <c r="B11" s="41">
        <v>9485</v>
      </c>
      <c r="C11" s="44">
        <v>4976</v>
      </c>
      <c r="D11" s="43">
        <f t="shared" si="0"/>
        <v>-0.47538218239325247</v>
      </c>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56" t="s">
        <v>117</v>
      </c>
      <c r="B12" s="41">
        <v>1063</v>
      </c>
      <c r="C12" s="44">
        <v>805</v>
      </c>
      <c r="D12" s="43">
        <f t="shared" si="0"/>
        <v>-0.24270931326434619</v>
      </c>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56" t="s">
        <v>118</v>
      </c>
      <c r="B13" s="41">
        <v>70467</v>
      </c>
      <c r="C13" s="44">
        <v>53971</v>
      </c>
      <c r="D13" s="43">
        <f t="shared" si="0"/>
        <v>-0.23409539216938424</v>
      </c>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thickBot="1" x14ac:dyDescent="0.3">
      <c r="A14" s="13" t="s">
        <v>35</v>
      </c>
      <c r="B14" s="9">
        <f>SUM(B6:B13)</f>
        <v>373312</v>
      </c>
      <c r="C14" s="14">
        <f>SUM(C6:C13)</f>
        <v>366198</v>
      </c>
      <c r="D14" s="28">
        <f t="shared" ref="D14" si="1">(C14/B14)-1</f>
        <v>-1.9056446082633238E-2</v>
      </c>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1">
    <mergeCell ref="B4:D4"/>
  </mergeCells>
  <printOptions horizontalCentered="1"/>
  <pageMargins left="0.70866141732283472" right="0.70866141732283472" top="0.74803149606299213" bottom="0.74803149606299213" header="0.31496062992125984" footer="0.31496062992125984"/>
  <pageSetup paperSize="9" orientation="portrait" verticalDpi="0" r:id="rId1"/>
  <ignoredErrors>
    <ignoredError sqref="B14:C14"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E5768-495B-49DF-B272-9694375537C8}">
  <dimension ref="A1:AA48"/>
  <sheetViews>
    <sheetView showGridLines="0" zoomScale="106" zoomScaleNormal="106" workbookViewId="0">
      <selection activeCell="E2" sqref="E2"/>
    </sheetView>
  </sheetViews>
  <sheetFormatPr defaultColWidth="9.109375" defaultRowHeight="12" x14ac:dyDescent="0.25"/>
  <cols>
    <col min="1" max="1" width="21.6640625" style="3" customWidth="1"/>
    <col min="2" max="8" width="12.6640625" style="3" customWidth="1"/>
    <col min="9" max="16384" width="9.109375" style="3"/>
  </cols>
  <sheetData>
    <row r="1" spans="1:27" ht="6.75" customHeight="1" x14ac:dyDescent="0.25"/>
    <row r="2" spans="1:27" ht="18.899999999999999" customHeight="1" x14ac:dyDescent="0.3">
      <c r="A2" s="16" t="s">
        <v>213</v>
      </c>
      <c r="B2" s="17"/>
      <c r="C2" s="2"/>
      <c r="D2" s="2"/>
      <c r="E2" s="1"/>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1"/>
      <c r="F3" s="1"/>
      <c r="G3" s="1"/>
      <c r="H3" s="1"/>
      <c r="I3" s="1"/>
      <c r="J3" s="1"/>
      <c r="K3" s="1"/>
      <c r="L3" s="1"/>
      <c r="M3" s="1"/>
      <c r="N3" s="1"/>
      <c r="O3" s="1"/>
      <c r="P3" s="1"/>
      <c r="Q3" s="1"/>
      <c r="R3" s="1"/>
      <c r="S3" s="1"/>
      <c r="T3" s="1"/>
      <c r="U3" s="1"/>
      <c r="V3" s="1"/>
      <c r="W3" s="1"/>
      <c r="X3" s="1"/>
      <c r="Y3" s="1"/>
      <c r="Z3" s="1"/>
      <c r="AA3" s="1"/>
    </row>
    <row r="4" spans="1:27" ht="18.899999999999999" customHeight="1" x14ac:dyDescent="0.25">
      <c r="A4" s="18" t="str">
        <f>+'1'!A4</f>
        <v>Janeiro-maio</v>
      </c>
      <c r="B4" s="235" t="s">
        <v>119</v>
      </c>
      <c r="C4" s="236"/>
      <c r="D4" s="237"/>
      <c r="E4" s="235" t="s">
        <v>108</v>
      </c>
      <c r="F4" s="236"/>
      <c r="G4" s="236"/>
      <c r="H4" s="236"/>
      <c r="I4" s="1"/>
      <c r="J4" s="1"/>
      <c r="K4" s="1"/>
      <c r="L4" s="1"/>
      <c r="M4" s="1"/>
      <c r="N4" s="1"/>
      <c r="O4" s="1"/>
      <c r="P4" s="1"/>
      <c r="Q4" s="1"/>
      <c r="R4" s="1"/>
      <c r="S4" s="1"/>
      <c r="T4" s="1"/>
      <c r="U4" s="1"/>
      <c r="V4" s="1"/>
      <c r="W4" s="1"/>
      <c r="X4" s="1"/>
      <c r="Y4" s="1"/>
      <c r="Z4" s="1"/>
      <c r="AA4" s="1"/>
    </row>
    <row r="5" spans="1:27" ht="24" customHeight="1" x14ac:dyDescent="0.25">
      <c r="A5" s="256" t="s">
        <v>141</v>
      </c>
      <c r="B5" s="251">
        <v>2023</v>
      </c>
      <c r="C5" s="252">
        <v>2024</v>
      </c>
      <c r="D5" s="274" t="s">
        <v>187</v>
      </c>
      <c r="E5" s="19">
        <v>2023</v>
      </c>
      <c r="F5" s="37">
        <v>2024</v>
      </c>
      <c r="G5" s="276" t="s">
        <v>187</v>
      </c>
      <c r="H5" s="276"/>
      <c r="I5" s="1"/>
      <c r="J5" s="1"/>
      <c r="K5" s="1"/>
      <c r="L5" s="1"/>
      <c r="M5" s="1"/>
      <c r="N5" s="1"/>
      <c r="O5" s="1"/>
      <c r="P5" s="1"/>
      <c r="Q5" s="1"/>
      <c r="R5" s="1"/>
      <c r="S5" s="1"/>
      <c r="T5" s="1"/>
      <c r="U5" s="1"/>
      <c r="V5" s="1"/>
      <c r="W5" s="1"/>
      <c r="X5" s="1"/>
      <c r="Y5" s="1"/>
      <c r="Z5" s="1"/>
      <c r="AA5" s="1"/>
    </row>
    <row r="6" spans="1:27" ht="31.5" customHeight="1" x14ac:dyDescent="0.25">
      <c r="A6" s="256"/>
      <c r="B6" s="272"/>
      <c r="C6" s="273"/>
      <c r="D6" s="275"/>
      <c r="E6" s="249" t="s">
        <v>148</v>
      </c>
      <c r="F6" s="277"/>
      <c r="G6" s="219" t="s">
        <v>149</v>
      </c>
      <c r="H6" s="219" t="s">
        <v>150</v>
      </c>
      <c r="I6" s="1"/>
      <c r="J6" s="1"/>
      <c r="K6" s="1"/>
      <c r="L6" s="1"/>
      <c r="M6" s="1"/>
      <c r="N6" s="1"/>
      <c r="O6" s="1"/>
      <c r="P6" s="1"/>
      <c r="Q6" s="1"/>
      <c r="R6" s="1"/>
      <c r="S6" s="1"/>
      <c r="T6" s="1"/>
      <c r="U6" s="1"/>
      <c r="V6" s="1"/>
      <c r="W6" s="1"/>
      <c r="X6" s="1"/>
      <c r="Y6" s="1"/>
      <c r="Z6" s="1"/>
      <c r="AA6" s="1"/>
    </row>
    <row r="7" spans="1:27" ht="18.899999999999999" customHeight="1" x14ac:dyDescent="0.25">
      <c r="A7" s="269" t="s">
        <v>14</v>
      </c>
      <c r="B7" s="271">
        <v>51461809</v>
      </c>
      <c r="C7" s="259">
        <v>92402877.99490428</v>
      </c>
      <c r="D7" s="261">
        <f>(C7/B7)-1</f>
        <v>0.79556218077962004</v>
      </c>
      <c r="E7" s="41">
        <v>154063</v>
      </c>
      <c r="F7" s="42">
        <v>216656</v>
      </c>
      <c r="G7" s="43">
        <f>(F7/E7)-1</f>
        <v>0.40628184573843162</v>
      </c>
      <c r="H7" s="43"/>
      <c r="I7" s="1"/>
      <c r="J7" s="1"/>
      <c r="K7" s="1"/>
      <c r="L7" s="1"/>
      <c r="M7" s="1"/>
      <c r="N7" s="1"/>
      <c r="O7" s="1"/>
      <c r="P7" s="1"/>
      <c r="Q7" s="1"/>
      <c r="R7" s="1"/>
      <c r="S7" s="1"/>
      <c r="T7" s="1"/>
      <c r="U7" s="1"/>
      <c r="V7" s="1"/>
      <c r="W7" s="1"/>
      <c r="X7" s="1"/>
      <c r="Y7" s="1"/>
      <c r="Z7" s="1"/>
      <c r="AA7" s="1"/>
    </row>
    <row r="8" spans="1:27" ht="18.899999999999999" customHeight="1" x14ac:dyDescent="0.25">
      <c r="A8" s="269"/>
      <c r="B8" s="270"/>
      <c r="C8" s="260"/>
      <c r="D8" s="262"/>
      <c r="E8" s="46">
        <v>2.9937346353292788E-3</v>
      </c>
      <c r="F8" s="47">
        <v>2.3446888744303816E-3</v>
      </c>
      <c r="G8" s="43"/>
      <c r="H8" s="43">
        <f>(F8-E8)/E8</f>
        <v>-0.21680136684108917</v>
      </c>
      <c r="I8" s="1"/>
      <c r="J8" s="1"/>
      <c r="K8" s="1"/>
      <c r="L8" s="1"/>
      <c r="M8" s="1"/>
      <c r="N8" s="1"/>
      <c r="O8" s="1"/>
      <c r="P8" s="1"/>
      <c r="Q8" s="1"/>
      <c r="R8" s="1"/>
      <c r="S8" s="1"/>
      <c r="T8" s="1"/>
      <c r="U8" s="1"/>
      <c r="V8" s="1"/>
      <c r="W8" s="1"/>
      <c r="X8" s="1"/>
      <c r="Y8" s="1"/>
      <c r="Z8" s="1"/>
      <c r="AA8" s="1"/>
    </row>
    <row r="9" spans="1:27" ht="18.899999999999999" customHeight="1" x14ac:dyDescent="0.25">
      <c r="A9" s="269" t="s">
        <v>22</v>
      </c>
      <c r="B9" s="270">
        <v>2471338</v>
      </c>
      <c r="C9" s="260">
        <v>1896135</v>
      </c>
      <c r="D9" s="262">
        <f t="shared" ref="D9" si="0">(C9/B9)-1</f>
        <v>-0.23274962793434162</v>
      </c>
      <c r="E9" s="41">
        <v>52304</v>
      </c>
      <c r="F9" s="42">
        <v>31339</v>
      </c>
      <c r="G9" s="43">
        <f t="shared" ref="G9:G11" si="1">(F9/E9)-1</f>
        <v>-0.40082976445396146</v>
      </c>
      <c r="H9" s="43"/>
      <c r="I9" s="1"/>
      <c r="J9" s="1"/>
      <c r="K9" s="1"/>
      <c r="L9" s="1"/>
      <c r="M9" s="1"/>
      <c r="N9" s="1"/>
      <c r="O9" s="1"/>
      <c r="P9" s="1"/>
      <c r="Q9" s="1"/>
      <c r="R9" s="1"/>
      <c r="S9" s="1"/>
      <c r="T9" s="1"/>
      <c r="U9" s="1"/>
      <c r="V9" s="1"/>
      <c r="W9" s="1"/>
      <c r="X9" s="1"/>
      <c r="Y9" s="1"/>
      <c r="Z9" s="1"/>
      <c r="AA9" s="1"/>
    </row>
    <row r="10" spans="1:27" ht="18.899999999999999" customHeight="1" x14ac:dyDescent="0.25">
      <c r="A10" s="269"/>
      <c r="B10" s="270"/>
      <c r="C10" s="260"/>
      <c r="D10" s="262"/>
      <c r="E10" s="46">
        <v>2.1164243822577082E-2</v>
      </c>
      <c r="F10" s="47">
        <v>1.6527831615364939E-2</v>
      </c>
      <c r="G10" s="43"/>
      <c r="H10" s="43">
        <f t="shared" ref="H10:H12" si="2">(F10-E10)/E10</f>
        <v>-0.21906817205848964</v>
      </c>
      <c r="I10" s="1"/>
      <c r="J10" s="1"/>
      <c r="K10" s="1"/>
      <c r="L10" s="1"/>
      <c r="M10" s="1"/>
      <c r="N10" s="1"/>
      <c r="O10" s="1"/>
      <c r="P10" s="1"/>
      <c r="Q10" s="1"/>
      <c r="R10" s="1"/>
      <c r="S10" s="1"/>
      <c r="T10" s="1"/>
      <c r="U10" s="1"/>
      <c r="V10" s="1"/>
      <c r="W10" s="1"/>
      <c r="X10" s="1"/>
      <c r="Y10" s="1"/>
      <c r="Z10" s="1"/>
      <c r="AA10" s="1"/>
    </row>
    <row r="11" spans="1:27" ht="18.899999999999999" customHeight="1" x14ac:dyDescent="0.25">
      <c r="A11" s="269" t="s">
        <v>28</v>
      </c>
      <c r="B11" s="270">
        <v>1273388</v>
      </c>
      <c r="C11" s="260">
        <v>935178</v>
      </c>
      <c r="D11" s="262">
        <f t="shared" ref="D11" si="3">(C11/B11)-1</f>
        <v>-0.26559854498393265</v>
      </c>
      <c r="E11" s="41">
        <v>26074</v>
      </c>
      <c r="F11" s="42">
        <v>11497</v>
      </c>
      <c r="G11" s="43">
        <f t="shared" si="1"/>
        <v>-0.55906266779166991</v>
      </c>
      <c r="H11" s="43"/>
      <c r="I11" s="1"/>
      <c r="J11" s="1"/>
      <c r="K11" s="1"/>
      <c r="L11" s="1"/>
      <c r="M11" s="1"/>
      <c r="N11" s="1"/>
      <c r="O11" s="1"/>
      <c r="P11" s="1"/>
      <c r="Q11" s="1"/>
      <c r="R11" s="1"/>
      <c r="S11" s="1"/>
      <c r="T11" s="1"/>
      <c r="U11" s="1"/>
      <c r="V11" s="1"/>
      <c r="W11" s="1"/>
      <c r="X11" s="1"/>
      <c r="Y11" s="1"/>
      <c r="Z11" s="1"/>
      <c r="AA11" s="1"/>
    </row>
    <row r="12" spans="1:27" ht="18.899999999999999" customHeight="1" x14ac:dyDescent="0.25">
      <c r="A12" s="269"/>
      <c r="B12" s="270"/>
      <c r="C12" s="260"/>
      <c r="D12" s="262"/>
      <c r="E12" s="46">
        <v>2.0476084272821795E-2</v>
      </c>
      <c r="F12" s="47">
        <v>1.229391623840595E-2</v>
      </c>
      <c r="G12" s="43"/>
      <c r="H12" s="43">
        <f t="shared" si="2"/>
        <v>-0.39959632542029316</v>
      </c>
      <c r="I12" s="1"/>
      <c r="J12" s="1"/>
      <c r="K12" s="1"/>
      <c r="L12" s="1"/>
      <c r="M12" s="1"/>
      <c r="N12" s="1"/>
      <c r="O12" s="1"/>
      <c r="P12" s="1"/>
      <c r="Q12" s="1"/>
      <c r="R12" s="1"/>
      <c r="S12" s="1"/>
      <c r="T12" s="1"/>
      <c r="U12" s="1"/>
      <c r="V12" s="1"/>
      <c r="W12" s="1"/>
      <c r="X12" s="1"/>
      <c r="Y12" s="1"/>
      <c r="Z12" s="1"/>
      <c r="AA12" s="1"/>
    </row>
    <row r="13" spans="1:27" ht="18.899999999999999" customHeight="1" x14ac:dyDescent="0.25">
      <c r="A13" s="269" t="s">
        <v>181</v>
      </c>
      <c r="B13" s="270" t="s">
        <v>132</v>
      </c>
      <c r="C13" s="260" t="s">
        <v>132</v>
      </c>
      <c r="D13" s="262" t="s">
        <v>132</v>
      </c>
      <c r="E13" s="41" t="s">
        <v>132</v>
      </c>
      <c r="F13" s="42" t="s">
        <v>132</v>
      </c>
      <c r="G13" s="43" t="s">
        <v>132</v>
      </c>
      <c r="H13" s="43"/>
      <c r="I13" s="1"/>
      <c r="J13" s="1"/>
      <c r="K13" s="1"/>
      <c r="L13" s="1"/>
      <c r="M13" s="1"/>
      <c r="N13" s="1"/>
      <c r="O13" s="1"/>
      <c r="P13" s="1"/>
      <c r="Q13" s="1"/>
      <c r="R13" s="1"/>
      <c r="S13" s="1"/>
      <c r="T13" s="1"/>
      <c r="U13" s="1"/>
      <c r="V13" s="1"/>
      <c r="W13" s="1"/>
      <c r="X13" s="1"/>
      <c r="Y13" s="1"/>
      <c r="Z13" s="1"/>
      <c r="AA13" s="1"/>
    </row>
    <row r="14" spans="1:27" ht="18.899999999999999" customHeight="1" x14ac:dyDescent="0.25">
      <c r="A14" s="269"/>
      <c r="B14" s="270"/>
      <c r="C14" s="260"/>
      <c r="D14" s="262"/>
      <c r="E14" s="46" t="s">
        <v>132</v>
      </c>
      <c r="F14" s="47" t="s">
        <v>132</v>
      </c>
      <c r="G14" s="43"/>
      <c r="H14" s="48" t="s">
        <v>132</v>
      </c>
      <c r="I14" s="1"/>
      <c r="J14" s="1"/>
      <c r="K14" s="1"/>
      <c r="L14" s="1"/>
      <c r="M14" s="1"/>
      <c r="N14" s="1"/>
      <c r="O14" s="1"/>
      <c r="P14" s="1"/>
      <c r="Q14" s="1"/>
      <c r="R14" s="1"/>
      <c r="S14" s="1"/>
      <c r="T14" s="1"/>
      <c r="U14" s="1"/>
      <c r="V14" s="1"/>
      <c r="W14" s="1"/>
      <c r="X14" s="1"/>
      <c r="Y14" s="1"/>
      <c r="Z14" s="1"/>
      <c r="AA14" s="1"/>
    </row>
    <row r="15" spans="1:27" ht="18.899999999999999" customHeight="1" x14ac:dyDescent="0.25">
      <c r="A15" s="49"/>
      <c r="B15" s="263">
        <f>SUM(B7:B14)</f>
        <v>55206535</v>
      </c>
      <c r="C15" s="265">
        <f>SUM(C7:C14)</f>
        <v>95234190.99490428</v>
      </c>
      <c r="D15" s="267">
        <f>(C15/B15)-1</f>
        <v>0.72505285823325583</v>
      </c>
      <c r="E15" s="50">
        <f>E7+E9+E11</f>
        <v>232441</v>
      </c>
      <c r="F15" s="50">
        <f>F7+F9+F11</f>
        <v>259492</v>
      </c>
      <c r="G15" s="51">
        <f>(F15/E15)-1</f>
        <v>0.11637791955808141</v>
      </c>
      <c r="H15" s="52"/>
      <c r="I15" s="1"/>
      <c r="J15" s="1"/>
      <c r="K15" s="1"/>
      <c r="L15" s="1"/>
      <c r="M15" s="1"/>
      <c r="N15" s="1"/>
      <c r="O15" s="1"/>
      <c r="P15" s="1"/>
      <c r="Q15" s="1"/>
      <c r="R15" s="1"/>
      <c r="S15" s="1"/>
      <c r="T15" s="1"/>
      <c r="U15" s="1"/>
      <c r="V15" s="1"/>
      <c r="W15" s="1"/>
      <c r="X15" s="1"/>
      <c r="Y15" s="1"/>
      <c r="Z15" s="1"/>
      <c r="AA15" s="1"/>
    </row>
    <row r="16" spans="1:27" ht="18.899999999999999" customHeight="1" thickBot="1" x14ac:dyDescent="0.3">
      <c r="A16" s="13" t="s">
        <v>182</v>
      </c>
      <c r="B16" s="264"/>
      <c r="C16" s="266"/>
      <c r="D16" s="268"/>
      <c r="E16" s="53">
        <v>4.2103892229425378E-3</v>
      </c>
      <c r="F16" s="54">
        <v>2.7247777010452551E-3</v>
      </c>
      <c r="G16" s="28"/>
      <c r="H16" s="28">
        <f>(F16-E16)/E16</f>
        <v>-0.35284422490019229</v>
      </c>
      <c r="I16" s="1"/>
      <c r="J16" s="1"/>
      <c r="K16" s="1"/>
      <c r="L16" s="1"/>
      <c r="M16" s="1"/>
      <c r="N16" s="1"/>
      <c r="O16" s="1"/>
      <c r="P16" s="1"/>
      <c r="Q16" s="1"/>
      <c r="R16" s="1"/>
      <c r="S16" s="1"/>
      <c r="T16" s="1"/>
      <c r="U16" s="1"/>
      <c r="V16" s="1"/>
      <c r="W16" s="1"/>
      <c r="X16" s="1"/>
      <c r="Y16" s="1"/>
      <c r="Z16" s="1"/>
      <c r="AA16" s="1"/>
    </row>
    <row r="17" spans="1:27" ht="18.899999999999999" customHeight="1" x14ac:dyDescent="0.25">
      <c r="A17" s="215" t="s">
        <v>195</v>
      </c>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55"/>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8.899999999999999"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8.899999999999999" customHeight="1" x14ac:dyDescent="0.25"/>
    <row r="37" spans="1:27" x14ac:dyDescent="0.25">
      <c r="G37" s="1"/>
    </row>
    <row r="48" spans="1:27" x14ac:dyDescent="0.25">
      <c r="I48" s="1"/>
    </row>
  </sheetData>
  <mergeCells count="27">
    <mergeCell ref="A5:A6"/>
    <mergeCell ref="B5:B6"/>
    <mergeCell ref="C5:C6"/>
    <mergeCell ref="D5:D6"/>
    <mergeCell ref="G5:H5"/>
    <mergeCell ref="E6:F6"/>
    <mergeCell ref="B4:D4"/>
    <mergeCell ref="E4:H4"/>
    <mergeCell ref="A13:A14"/>
    <mergeCell ref="B13:B14"/>
    <mergeCell ref="C13:C14"/>
    <mergeCell ref="D13:D14"/>
    <mergeCell ref="A11:A12"/>
    <mergeCell ref="B11:B12"/>
    <mergeCell ref="C11:C12"/>
    <mergeCell ref="D11:D12"/>
    <mergeCell ref="A9:A10"/>
    <mergeCell ref="B9:B10"/>
    <mergeCell ref="C9:C10"/>
    <mergeCell ref="D9:D10"/>
    <mergeCell ref="A7:A8"/>
    <mergeCell ref="B7:B8"/>
    <mergeCell ref="C7:C8"/>
    <mergeCell ref="D7:D8"/>
    <mergeCell ref="B15:B16"/>
    <mergeCell ref="C15:C16"/>
    <mergeCell ref="D15:D16"/>
  </mergeCells>
  <pageMargins left="0.7" right="0.7" top="0.75" bottom="0.75" header="0.3" footer="0.3"/>
  <pageSetup paperSize="9" scale="72" orientation="portrait" verticalDpi="0" r:id="rId1"/>
  <ignoredErrors>
    <ignoredError sqref="B15:D15 B16:D16 G16:H16 G15:H15" formulaRange="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44BC4-7137-4EC3-8CC7-A7F9EB30A59C}">
  <sheetPr>
    <pageSetUpPr fitToPage="1"/>
  </sheetPr>
  <dimension ref="A1:AA48"/>
  <sheetViews>
    <sheetView showGridLines="0" zoomScaleNormal="100" workbookViewId="0">
      <selection activeCell="D2" sqref="D2"/>
    </sheetView>
  </sheetViews>
  <sheetFormatPr defaultColWidth="9.109375" defaultRowHeight="12" x14ac:dyDescent="0.25"/>
  <cols>
    <col min="1" max="1" width="19.6640625" style="3" customWidth="1"/>
    <col min="2" max="8" width="12.6640625" style="3" customWidth="1"/>
    <col min="9" max="9" width="2.44140625" style="3" customWidth="1"/>
    <col min="10" max="16384" width="9.109375" style="3"/>
  </cols>
  <sheetData>
    <row r="1" spans="1:27" ht="6.75" customHeight="1" x14ac:dyDescent="0.25"/>
    <row r="2" spans="1:27" ht="18.899999999999999" customHeight="1" x14ac:dyDescent="0.3">
      <c r="A2" s="16" t="s">
        <v>214</v>
      </c>
      <c r="B2" s="17"/>
      <c r="C2" s="2"/>
      <c r="D2" s="2"/>
      <c r="E2" s="1"/>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1"/>
      <c r="F3" s="1"/>
      <c r="G3" s="1"/>
      <c r="H3" s="1"/>
      <c r="I3" s="1"/>
      <c r="J3" s="1"/>
      <c r="K3" s="1"/>
      <c r="L3" s="1"/>
      <c r="M3" s="1"/>
      <c r="N3" s="1"/>
      <c r="O3" s="1"/>
      <c r="P3" s="1"/>
      <c r="Q3" s="1"/>
      <c r="R3" s="1"/>
      <c r="S3" s="1"/>
      <c r="T3" s="1"/>
      <c r="U3" s="1"/>
      <c r="V3" s="1"/>
      <c r="W3" s="1"/>
      <c r="X3" s="1"/>
      <c r="Y3" s="1"/>
      <c r="Z3" s="1"/>
      <c r="AA3" s="1"/>
    </row>
    <row r="4" spans="1:27" ht="30.75" customHeight="1" x14ac:dyDescent="0.25">
      <c r="A4" s="18" t="str">
        <f>+'1'!A4</f>
        <v>Janeiro-maio</v>
      </c>
      <c r="B4" s="235" t="s">
        <v>121</v>
      </c>
      <c r="C4" s="236"/>
      <c r="D4" s="237"/>
      <c r="E4" s="235" t="s">
        <v>110</v>
      </c>
      <c r="F4" s="236"/>
      <c r="G4" s="236"/>
      <c r="H4" s="236"/>
      <c r="I4" s="1"/>
      <c r="J4" s="1"/>
      <c r="K4" s="1"/>
      <c r="L4" s="1"/>
      <c r="M4" s="1"/>
      <c r="N4" s="1"/>
      <c r="O4" s="1"/>
      <c r="P4" s="1"/>
      <c r="Q4" s="1"/>
      <c r="R4" s="1"/>
      <c r="S4" s="1"/>
      <c r="T4" s="1"/>
      <c r="U4" s="1"/>
      <c r="V4" s="1"/>
      <c r="W4" s="1"/>
      <c r="X4" s="1"/>
      <c r="Y4" s="1"/>
      <c r="Z4" s="1"/>
      <c r="AA4" s="1"/>
    </row>
    <row r="5" spans="1:27" ht="26.25" customHeight="1" x14ac:dyDescent="0.25">
      <c r="A5" s="256" t="s">
        <v>120</v>
      </c>
      <c r="B5" s="251">
        <v>2023</v>
      </c>
      <c r="C5" s="252">
        <v>2024</v>
      </c>
      <c r="D5" s="274" t="s">
        <v>187</v>
      </c>
      <c r="E5" s="29">
        <v>2023</v>
      </c>
      <c r="F5" s="29">
        <v>2024</v>
      </c>
      <c r="G5" s="280" t="s">
        <v>187</v>
      </c>
      <c r="H5" s="276"/>
      <c r="I5" s="1"/>
      <c r="J5" s="1"/>
      <c r="K5" s="1"/>
      <c r="L5" s="1"/>
      <c r="M5" s="1"/>
      <c r="N5" s="1"/>
      <c r="O5" s="1"/>
      <c r="P5" s="1"/>
      <c r="Q5" s="1"/>
      <c r="R5" s="1"/>
      <c r="S5" s="1"/>
      <c r="T5" s="1"/>
      <c r="U5" s="1"/>
      <c r="V5" s="1"/>
      <c r="W5" s="1"/>
      <c r="X5" s="1"/>
      <c r="Y5" s="1"/>
      <c r="Z5" s="1"/>
      <c r="AA5" s="1"/>
    </row>
    <row r="6" spans="1:27" ht="27" customHeight="1" x14ac:dyDescent="0.25">
      <c r="A6" s="256"/>
      <c r="B6" s="272"/>
      <c r="C6" s="273"/>
      <c r="D6" s="275"/>
      <c r="E6" s="241" t="s">
        <v>148</v>
      </c>
      <c r="F6" s="241"/>
      <c r="G6" s="218" t="s">
        <v>149</v>
      </c>
      <c r="H6" s="219" t="s">
        <v>150</v>
      </c>
      <c r="I6" s="1"/>
      <c r="J6" s="1"/>
      <c r="K6" s="1"/>
      <c r="L6" s="1"/>
      <c r="M6" s="1"/>
      <c r="N6" s="1"/>
      <c r="O6" s="1"/>
      <c r="P6" s="1"/>
      <c r="Q6" s="1"/>
      <c r="R6" s="1"/>
      <c r="S6" s="1"/>
      <c r="T6" s="1"/>
      <c r="U6" s="1"/>
      <c r="V6" s="1"/>
      <c r="W6" s="1"/>
      <c r="X6" s="1"/>
      <c r="Y6" s="1"/>
      <c r="Z6" s="1"/>
      <c r="AA6" s="1"/>
    </row>
    <row r="7" spans="1:27" ht="18.899999999999999" customHeight="1" x14ac:dyDescent="0.25">
      <c r="A7" s="278" t="s">
        <v>35</v>
      </c>
      <c r="B7" s="263">
        <v>851012</v>
      </c>
      <c r="C7" s="265">
        <v>775619</v>
      </c>
      <c r="D7" s="267">
        <f>(C7/B7)-1</f>
        <v>-8.8592170263169012E-2</v>
      </c>
      <c r="E7" s="31">
        <v>14107</v>
      </c>
      <c r="F7" s="31">
        <v>10459</v>
      </c>
      <c r="G7" s="32">
        <f>(F7/E7)-1</f>
        <v>-0.25859502374707588</v>
      </c>
      <c r="H7" s="33"/>
      <c r="I7" s="1"/>
      <c r="J7" s="1"/>
      <c r="K7" s="1"/>
      <c r="L7" s="1"/>
      <c r="M7" s="1"/>
      <c r="N7" s="1"/>
      <c r="O7" s="1"/>
      <c r="P7" s="1"/>
      <c r="Q7" s="1"/>
      <c r="R7" s="1"/>
      <c r="S7" s="1"/>
      <c r="T7" s="1"/>
      <c r="U7" s="1"/>
      <c r="V7" s="1"/>
      <c r="W7" s="1"/>
      <c r="X7" s="1"/>
      <c r="Y7" s="1"/>
      <c r="Z7" s="1"/>
      <c r="AA7" s="1"/>
    </row>
    <row r="8" spans="1:27" ht="18.899999999999999" customHeight="1" thickBot="1" x14ac:dyDescent="0.3">
      <c r="A8" s="279"/>
      <c r="B8" s="264"/>
      <c r="C8" s="266"/>
      <c r="D8" s="268"/>
      <c r="E8" s="35">
        <f>E7/B7</f>
        <v>1.657673452313246E-2</v>
      </c>
      <c r="F8" s="35">
        <f>F7/C7</f>
        <v>1.3484713499798226E-2</v>
      </c>
      <c r="G8" s="36"/>
      <c r="H8" s="28">
        <f>(F8/E8)-1</f>
        <v>-0.1865277518331121</v>
      </c>
      <c r="I8" s="1"/>
      <c r="J8" s="1"/>
      <c r="K8" s="1"/>
      <c r="L8" s="1"/>
      <c r="M8" s="1"/>
      <c r="N8" s="1"/>
      <c r="O8" s="1"/>
      <c r="P8" s="1"/>
      <c r="Q8" s="1"/>
      <c r="R8" s="1"/>
      <c r="S8" s="1"/>
      <c r="T8" s="1"/>
      <c r="U8" s="1"/>
      <c r="V8" s="1"/>
      <c r="W8" s="1"/>
      <c r="X8" s="1"/>
      <c r="Y8" s="1"/>
      <c r="Z8" s="1"/>
      <c r="AA8" s="1"/>
    </row>
    <row r="9" spans="1:27" ht="18.899999999999999" customHeight="1" x14ac:dyDescent="0.25">
      <c r="A9" s="1"/>
      <c r="B9" s="1"/>
      <c r="C9" s="1"/>
      <c r="D9" s="1"/>
      <c r="E9" s="1"/>
      <c r="F9" s="1"/>
      <c r="G9" s="1"/>
      <c r="H9" s="1"/>
      <c r="I9" s="1"/>
      <c r="J9" s="1"/>
      <c r="K9" s="1"/>
      <c r="L9" s="1"/>
      <c r="M9" s="1"/>
      <c r="N9" s="1"/>
      <c r="O9" s="1"/>
      <c r="P9" s="1"/>
      <c r="Q9" s="1"/>
      <c r="R9" s="1"/>
      <c r="S9" s="1"/>
      <c r="T9" s="1"/>
      <c r="U9" s="1"/>
      <c r="V9" s="1"/>
      <c r="W9" s="1"/>
      <c r="X9" s="1"/>
      <c r="Y9" s="1"/>
      <c r="Z9" s="1"/>
      <c r="AA9" s="1"/>
    </row>
    <row r="10" spans="1:27"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7" spans="1:27" x14ac:dyDescent="0.25">
      <c r="G37" s="1"/>
    </row>
    <row r="48" spans="1:27" x14ac:dyDescent="0.25">
      <c r="I48" s="1"/>
    </row>
  </sheetData>
  <mergeCells count="12">
    <mergeCell ref="B4:D4"/>
    <mergeCell ref="E4:H4"/>
    <mergeCell ref="A7:A8"/>
    <mergeCell ref="B7:B8"/>
    <mergeCell ref="C7:C8"/>
    <mergeCell ref="D7:D8"/>
    <mergeCell ref="A5:A6"/>
    <mergeCell ref="B5:B6"/>
    <mergeCell ref="C5:C6"/>
    <mergeCell ref="D5:D6"/>
    <mergeCell ref="G5:H5"/>
    <mergeCell ref="E6:F6"/>
  </mergeCells>
  <printOptions horizontalCentered="1"/>
  <pageMargins left="0.23622047244094491" right="0.23622047244094491" top="0.74803149606299213" bottom="0.74803149606299213" header="0.31496062992125984" footer="0.31496062992125984"/>
  <pageSetup paperSize="9" scale="91"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3A722-07FE-4348-94C1-50848E912BEA}">
  <sheetPr>
    <pageSetUpPr fitToPage="1"/>
  </sheetPr>
  <dimension ref="A1:AA48"/>
  <sheetViews>
    <sheetView showGridLines="0" zoomScaleNormal="100" workbookViewId="0">
      <selection activeCell="B2" sqref="B2"/>
    </sheetView>
  </sheetViews>
  <sheetFormatPr defaultColWidth="9.109375" defaultRowHeight="12" x14ac:dyDescent="0.25"/>
  <cols>
    <col min="1" max="1" width="34.6640625" style="3" customWidth="1"/>
    <col min="2" max="4" width="10.6640625" style="3" customWidth="1"/>
    <col min="5" max="5" width="3.33203125" style="3" customWidth="1"/>
    <col min="6" max="16384" width="9.109375" style="3"/>
  </cols>
  <sheetData>
    <row r="1" spans="1:27" ht="6.75" customHeight="1" x14ac:dyDescent="0.25"/>
    <row r="2" spans="1:27" ht="18.899999999999999" customHeight="1" x14ac:dyDescent="0.3">
      <c r="A2" s="16" t="s">
        <v>215</v>
      </c>
      <c r="B2" s="17"/>
      <c r="C2" s="2"/>
      <c r="D2" s="2"/>
      <c r="E2" s="1"/>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1"/>
      <c r="F3" s="1"/>
      <c r="G3" s="1"/>
      <c r="H3" s="1"/>
      <c r="I3" s="1"/>
      <c r="J3" s="1"/>
      <c r="K3" s="1"/>
      <c r="L3" s="1"/>
      <c r="M3" s="1"/>
      <c r="N3" s="1"/>
      <c r="O3" s="1"/>
      <c r="P3" s="1"/>
      <c r="Q3" s="1"/>
      <c r="R3" s="1"/>
      <c r="S3" s="1"/>
      <c r="T3" s="1"/>
      <c r="U3" s="1"/>
      <c r="V3" s="1"/>
      <c r="W3" s="1"/>
      <c r="X3" s="1"/>
      <c r="Y3" s="1"/>
      <c r="Z3" s="1"/>
      <c r="AA3" s="1"/>
    </row>
    <row r="4" spans="1:27" ht="18.899999999999999" customHeight="1" x14ac:dyDescent="0.25">
      <c r="A4" s="18" t="str">
        <f>+'1'!A4</f>
        <v>Janeiro-maio</v>
      </c>
      <c r="B4" s="235" t="s">
        <v>123</v>
      </c>
      <c r="C4" s="236"/>
      <c r="D4" s="237"/>
      <c r="E4" s="1"/>
      <c r="F4" s="1"/>
      <c r="G4" s="1"/>
      <c r="H4" s="1"/>
      <c r="I4" s="1"/>
      <c r="J4" s="1"/>
      <c r="K4" s="1"/>
      <c r="L4" s="1"/>
      <c r="M4" s="1"/>
      <c r="N4" s="1"/>
      <c r="O4" s="1"/>
      <c r="P4" s="1"/>
      <c r="Q4" s="1"/>
      <c r="R4" s="1"/>
      <c r="S4" s="1"/>
      <c r="T4" s="1"/>
      <c r="U4" s="1"/>
      <c r="V4" s="1"/>
      <c r="W4" s="1"/>
      <c r="X4" s="1"/>
      <c r="Y4" s="1"/>
      <c r="Z4" s="1"/>
      <c r="AA4" s="1"/>
    </row>
    <row r="5" spans="1:27" ht="30" customHeight="1" x14ac:dyDescent="0.25">
      <c r="A5" s="10" t="s">
        <v>111</v>
      </c>
      <c r="B5" s="19">
        <v>2023</v>
      </c>
      <c r="C5" s="20">
        <v>2024</v>
      </c>
      <c r="D5" s="21" t="s">
        <v>187</v>
      </c>
      <c r="E5" s="1"/>
      <c r="F5" s="1"/>
      <c r="G5" s="1"/>
      <c r="H5" s="1"/>
      <c r="I5" s="1"/>
      <c r="J5" s="1"/>
      <c r="K5" s="1"/>
      <c r="L5" s="1"/>
      <c r="M5" s="1"/>
      <c r="N5" s="1"/>
      <c r="O5" s="1"/>
      <c r="P5" s="1"/>
      <c r="Q5" s="1"/>
      <c r="R5" s="1"/>
      <c r="S5" s="1"/>
      <c r="T5" s="1"/>
      <c r="U5" s="1"/>
      <c r="V5" s="1"/>
      <c r="W5" s="1"/>
      <c r="X5" s="1"/>
      <c r="Y5" s="1"/>
      <c r="Z5" s="1"/>
      <c r="AA5" s="1"/>
    </row>
    <row r="6" spans="1:27" ht="18.899999999999999" customHeight="1" x14ac:dyDescent="0.25">
      <c r="A6" s="22" t="s">
        <v>208</v>
      </c>
      <c r="B6" s="23">
        <v>8211</v>
      </c>
      <c r="C6" s="24">
        <v>4994</v>
      </c>
      <c r="D6" s="25">
        <f>(C6/B6)-1</f>
        <v>-0.39179149920837897</v>
      </c>
      <c r="E6" s="1"/>
      <c r="F6" s="1"/>
      <c r="G6" s="1"/>
      <c r="H6" s="1"/>
      <c r="I6" s="1"/>
      <c r="J6" s="1"/>
      <c r="K6" s="1"/>
      <c r="L6" s="1"/>
      <c r="M6" s="1"/>
      <c r="N6" s="1"/>
      <c r="O6" s="1"/>
      <c r="P6" s="1"/>
      <c r="Q6" s="1"/>
      <c r="R6" s="1"/>
      <c r="S6" s="1"/>
      <c r="T6" s="1"/>
      <c r="U6" s="1"/>
      <c r="V6" s="1"/>
      <c r="W6" s="1"/>
      <c r="X6" s="1"/>
      <c r="Y6" s="1"/>
      <c r="Z6" s="1"/>
      <c r="AA6" s="1"/>
    </row>
    <row r="7" spans="1:27" ht="18.899999999999999" customHeight="1" x14ac:dyDescent="0.25">
      <c r="A7" s="22" t="s">
        <v>122</v>
      </c>
      <c r="B7" s="26">
        <v>5503</v>
      </c>
      <c r="C7" s="12">
        <v>3042</v>
      </c>
      <c r="D7" s="27">
        <f t="shared" ref="D7:D9" si="0">(C7/B7)-1</f>
        <v>-0.44721061239324</v>
      </c>
      <c r="E7" s="1"/>
      <c r="F7" s="1"/>
      <c r="G7" s="1"/>
      <c r="H7" s="1"/>
      <c r="I7" s="1"/>
      <c r="J7" s="1"/>
      <c r="K7" s="1"/>
      <c r="L7" s="1"/>
      <c r="M7" s="1"/>
      <c r="N7" s="1"/>
      <c r="O7" s="1"/>
      <c r="P7" s="1"/>
      <c r="Q7" s="1"/>
      <c r="R7" s="1"/>
      <c r="S7" s="1"/>
      <c r="T7" s="1"/>
      <c r="U7" s="1"/>
      <c r="V7" s="1"/>
      <c r="W7" s="1"/>
      <c r="X7" s="1"/>
      <c r="Y7" s="1"/>
      <c r="Z7" s="1"/>
      <c r="AA7" s="1"/>
    </row>
    <row r="8" spans="1:27" ht="18.899999999999999" customHeight="1" x14ac:dyDescent="0.25">
      <c r="A8" s="22" t="s">
        <v>118</v>
      </c>
      <c r="B8" s="26">
        <v>1454</v>
      </c>
      <c r="C8" s="12">
        <v>876</v>
      </c>
      <c r="D8" s="27">
        <f t="shared" si="0"/>
        <v>-0.39752407152682256</v>
      </c>
      <c r="E8" s="1"/>
      <c r="F8" s="1"/>
      <c r="G8" s="1"/>
      <c r="H8" s="1"/>
      <c r="I8" s="1"/>
      <c r="J8" s="1"/>
      <c r="K8" s="1"/>
      <c r="L8" s="1"/>
      <c r="M8" s="1"/>
      <c r="N8" s="1"/>
      <c r="O8" s="1"/>
      <c r="P8" s="1"/>
      <c r="Q8" s="1"/>
      <c r="R8" s="1"/>
      <c r="S8" s="1"/>
      <c r="T8" s="1"/>
      <c r="U8" s="1"/>
      <c r="V8" s="1"/>
      <c r="W8" s="1"/>
      <c r="X8" s="1"/>
      <c r="Y8" s="1"/>
      <c r="Z8" s="1"/>
      <c r="AA8" s="1"/>
    </row>
    <row r="9" spans="1:27" ht="18.899999999999999" customHeight="1" thickBot="1" x14ac:dyDescent="0.3">
      <c r="A9" s="13" t="s">
        <v>35</v>
      </c>
      <c r="B9" s="9">
        <f>SUM(B6:B8)</f>
        <v>15168</v>
      </c>
      <c r="C9" s="14">
        <f>SUM(C6:C8)</f>
        <v>8912</v>
      </c>
      <c r="D9" s="28">
        <f t="shared" si="0"/>
        <v>-0.41244725738396626</v>
      </c>
      <c r="E9" s="1"/>
      <c r="F9" s="1"/>
      <c r="G9" s="1"/>
      <c r="H9" s="1"/>
      <c r="I9" s="1"/>
      <c r="J9" s="1"/>
      <c r="K9" s="1"/>
      <c r="L9" s="1"/>
      <c r="M9" s="1"/>
      <c r="N9" s="1"/>
      <c r="O9" s="1"/>
      <c r="P9" s="1"/>
      <c r="Q9" s="1"/>
      <c r="R9" s="1"/>
      <c r="S9" s="1"/>
      <c r="T9" s="1"/>
      <c r="U9" s="1"/>
      <c r="V9" s="1"/>
      <c r="W9" s="1"/>
      <c r="X9" s="1"/>
      <c r="Y9" s="1"/>
      <c r="Z9" s="1"/>
      <c r="AA9" s="1"/>
    </row>
    <row r="10" spans="1:27"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1">
    <mergeCell ref="B4:D4"/>
  </mergeCells>
  <printOptions horizontalCentered="1"/>
  <pageMargins left="0.70866141732283472" right="0.70866141732283472" top="0.74803149606299213" bottom="0.74803149606299213" header="0.31496062992125984" footer="0.31496062992125984"/>
  <pageSetup paperSize="9" orientation="portrait" verticalDpi="0" r:id="rId1"/>
  <ignoredErrors>
    <ignoredError sqref="B9:C9" formulaRange="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21606-A70F-4C00-856A-128CE46064D9}">
  <sheetPr>
    <pageSetUpPr fitToPage="1"/>
  </sheetPr>
  <dimension ref="A1:AA47"/>
  <sheetViews>
    <sheetView showGridLines="0" zoomScaleNormal="100" workbookViewId="0">
      <selection activeCell="M2" sqref="M2"/>
    </sheetView>
  </sheetViews>
  <sheetFormatPr defaultColWidth="9.109375" defaultRowHeight="12" x14ac:dyDescent="0.25"/>
  <cols>
    <col min="1" max="1" width="27.109375" style="3" customWidth="1"/>
    <col min="2" max="2" width="22.88671875" style="3" customWidth="1"/>
    <col min="3" max="3" width="3.88671875" style="3" customWidth="1"/>
    <col min="4" max="16384" width="9.109375" style="3"/>
  </cols>
  <sheetData>
    <row r="1" spans="1:27" ht="6.75" customHeight="1" x14ac:dyDescent="0.25">
      <c r="A1" s="2"/>
      <c r="B1" s="2"/>
      <c r="C1" s="1"/>
      <c r="D1" s="1"/>
      <c r="E1" s="1"/>
      <c r="F1" s="1"/>
      <c r="G1" s="1"/>
      <c r="H1" s="1"/>
      <c r="I1" s="1"/>
      <c r="J1" s="1"/>
      <c r="K1" s="1"/>
      <c r="L1" s="1"/>
      <c r="M1" s="1"/>
      <c r="N1" s="1"/>
      <c r="O1" s="1"/>
      <c r="P1" s="1"/>
      <c r="Q1" s="1"/>
      <c r="R1" s="1"/>
      <c r="S1" s="1"/>
      <c r="T1" s="1"/>
      <c r="U1" s="1"/>
      <c r="V1" s="1"/>
      <c r="W1" s="1"/>
      <c r="X1" s="1"/>
      <c r="Y1" s="1"/>
      <c r="Z1" s="1"/>
      <c r="AA1" s="1"/>
    </row>
    <row r="2" spans="1:27" ht="21" customHeight="1" x14ac:dyDescent="0.3">
      <c r="A2" s="16" t="s">
        <v>217</v>
      </c>
      <c r="B2" s="222"/>
      <c r="C2" s="222"/>
      <c r="D2" s="222"/>
      <c r="E2" s="222"/>
      <c r="F2" s="1"/>
      <c r="G2" s="1"/>
      <c r="H2" s="1"/>
      <c r="I2" s="1"/>
      <c r="J2" s="1"/>
      <c r="K2" s="1"/>
      <c r="L2" s="1"/>
      <c r="M2" s="1"/>
      <c r="N2" s="1"/>
      <c r="O2" s="1"/>
      <c r="P2" s="1"/>
      <c r="Q2" s="1"/>
      <c r="R2" s="1"/>
      <c r="S2" s="1"/>
      <c r="T2" s="1"/>
      <c r="U2" s="1"/>
      <c r="V2" s="1"/>
      <c r="W2" s="1"/>
      <c r="X2" s="1"/>
      <c r="Y2" s="1"/>
      <c r="Z2" s="1"/>
      <c r="AA2" s="1"/>
    </row>
    <row r="3" spans="1:27" ht="17.100000000000001" customHeight="1" thickBot="1" x14ac:dyDescent="0.3">
      <c r="A3" s="10"/>
      <c r="B3" s="10"/>
      <c r="C3" s="10"/>
      <c r="D3" s="1"/>
      <c r="E3" s="1"/>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16" t="s">
        <v>124</v>
      </c>
      <c r="B4" s="216" t="s">
        <v>125</v>
      </c>
      <c r="C4" s="1"/>
      <c r="D4" s="1"/>
      <c r="E4" s="1"/>
      <c r="F4" s="1"/>
      <c r="G4" s="1"/>
      <c r="H4" s="1"/>
      <c r="I4" s="1"/>
      <c r="J4" s="1"/>
      <c r="K4" s="1"/>
      <c r="L4" s="1"/>
      <c r="M4" s="1"/>
      <c r="N4" s="1"/>
      <c r="O4" s="1"/>
      <c r="P4" s="1"/>
      <c r="Q4" s="1"/>
      <c r="R4" s="1"/>
      <c r="S4" s="1"/>
      <c r="T4" s="1"/>
      <c r="U4" s="1"/>
      <c r="V4" s="1"/>
      <c r="W4" s="1"/>
      <c r="X4" s="1"/>
      <c r="Y4" s="1"/>
      <c r="Z4" s="1"/>
      <c r="AA4" s="1"/>
    </row>
    <row r="5" spans="1:27" ht="17.100000000000001" customHeight="1" x14ac:dyDescent="0.25">
      <c r="A5" s="11">
        <v>0</v>
      </c>
      <c r="B5" s="12">
        <v>3722</v>
      </c>
      <c r="C5" s="1"/>
      <c r="D5" s="1"/>
      <c r="E5" s="1"/>
      <c r="F5" s="1"/>
      <c r="G5" s="1"/>
      <c r="H5" s="1"/>
      <c r="I5" s="1"/>
      <c r="J5" s="1"/>
      <c r="K5" s="1"/>
      <c r="L5" s="1"/>
      <c r="M5" s="1"/>
      <c r="N5" s="1"/>
      <c r="O5" s="1"/>
      <c r="P5" s="1"/>
      <c r="Q5" s="1"/>
      <c r="R5" s="1"/>
      <c r="S5" s="1"/>
      <c r="T5" s="1"/>
      <c r="U5" s="1"/>
      <c r="V5" s="1"/>
      <c r="W5" s="1"/>
      <c r="X5" s="1"/>
      <c r="Y5" s="1"/>
      <c r="Z5" s="1"/>
      <c r="AA5" s="1"/>
    </row>
    <row r="6" spans="1:27" ht="17.100000000000001" customHeight="1" x14ac:dyDescent="0.25">
      <c r="A6" s="11">
        <v>1</v>
      </c>
      <c r="B6" s="12">
        <v>47</v>
      </c>
      <c r="C6" s="1"/>
      <c r="D6" s="1"/>
      <c r="E6" s="1"/>
      <c r="F6" s="1"/>
      <c r="G6" s="1"/>
      <c r="H6" s="1"/>
      <c r="I6" s="1"/>
      <c r="J6" s="1"/>
      <c r="K6" s="1"/>
      <c r="L6" s="1"/>
      <c r="M6" s="1"/>
      <c r="N6" s="1"/>
      <c r="O6" s="1"/>
      <c r="P6" s="1"/>
      <c r="Q6" s="1"/>
      <c r="R6" s="1"/>
      <c r="S6" s="1"/>
      <c r="T6" s="1"/>
      <c r="U6" s="1"/>
      <c r="V6" s="1"/>
      <c r="W6" s="1"/>
      <c r="X6" s="1"/>
      <c r="Y6" s="1"/>
      <c r="Z6" s="1"/>
      <c r="AA6" s="1"/>
    </row>
    <row r="7" spans="1:27" ht="17.100000000000001" customHeight="1" x14ac:dyDescent="0.25">
      <c r="A7" s="11">
        <v>2</v>
      </c>
      <c r="B7" s="12">
        <v>237</v>
      </c>
      <c r="C7" s="1"/>
      <c r="D7" s="1"/>
      <c r="E7" s="1"/>
      <c r="F7" s="1"/>
      <c r="G7" s="1"/>
      <c r="H7" s="1"/>
      <c r="I7" s="1"/>
      <c r="J7" s="1"/>
      <c r="K7" s="1"/>
      <c r="L7" s="1"/>
      <c r="M7" s="1"/>
      <c r="N7" s="1"/>
      <c r="O7" s="1"/>
      <c r="P7" s="1"/>
      <c r="Q7" s="1"/>
      <c r="R7" s="1"/>
      <c r="S7" s="1"/>
      <c r="T7" s="1"/>
      <c r="U7" s="1"/>
      <c r="V7" s="1"/>
      <c r="W7" s="1"/>
      <c r="X7" s="1"/>
      <c r="Y7" s="1"/>
      <c r="Z7" s="1"/>
      <c r="AA7" s="1"/>
    </row>
    <row r="8" spans="1:27" ht="17.100000000000001" customHeight="1" x14ac:dyDescent="0.25">
      <c r="A8" s="11">
        <v>3</v>
      </c>
      <c r="B8" s="12">
        <v>5290</v>
      </c>
      <c r="C8" s="1"/>
      <c r="D8" s="1"/>
      <c r="E8" s="1"/>
      <c r="F8" s="1"/>
      <c r="G8" s="1"/>
      <c r="H8" s="1"/>
      <c r="I8" s="1"/>
      <c r="J8" s="1"/>
      <c r="K8" s="1"/>
      <c r="L8" s="1"/>
      <c r="M8" s="1"/>
      <c r="N8" s="1"/>
      <c r="O8" s="1"/>
      <c r="P8" s="1"/>
      <c r="Q8" s="1"/>
      <c r="R8" s="1"/>
      <c r="S8" s="1"/>
      <c r="T8" s="1"/>
      <c r="U8" s="1"/>
      <c r="V8" s="1"/>
      <c r="W8" s="1"/>
      <c r="X8" s="1"/>
      <c r="Y8" s="1"/>
      <c r="Z8" s="1"/>
      <c r="AA8" s="1"/>
    </row>
    <row r="9" spans="1:27" ht="17.100000000000001" customHeight="1" x14ac:dyDescent="0.25">
      <c r="A9" s="11">
        <v>4</v>
      </c>
      <c r="B9" s="12">
        <v>1392</v>
      </c>
      <c r="C9" s="1"/>
      <c r="D9" s="1"/>
      <c r="E9" s="1"/>
      <c r="F9" s="1"/>
      <c r="G9" s="1"/>
      <c r="H9" s="1"/>
      <c r="I9" s="1"/>
      <c r="J9" s="1"/>
      <c r="K9" s="1"/>
      <c r="L9" s="1"/>
      <c r="M9" s="1"/>
      <c r="N9" s="1"/>
      <c r="O9" s="1"/>
      <c r="P9" s="1"/>
      <c r="Q9" s="1"/>
      <c r="R9" s="1"/>
      <c r="S9" s="1"/>
      <c r="T9" s="1"/>
      <c r="U9" s="1"/>
      <c r="V9" s="1"/>
      <c r="W9" s="1"/>
      <c r="X9" s="1"/>
      <c r="Y9" s="1"/>
      <c r="Z9" s="1"/>
      <c r="AA9" s="1"/>
    </row>
    <row r="10" spans="1:27" ht="17.100000000000001" customHeight="1" x14ac:dyDescent="0.25">
      <c r="A10" s="11">
        <v>5</v>
      </c>
      <c r="B10" s="12">
        <v>2366</v>
      </c>
      <c r="C10" s="1"/>
      <c r="D10" s="1"/>
      <c r="E10" s="1"/>
      <c r="F10" s="1"/>
      <c r="G10" s="1"/>
      <c r="H10" s="1"/>
      <c r="I10" s="1"/>
      <c r="J10" s="1"/>
      <c r="K10" s="1"/>
      <c r="L10" s="1"/>
      <c r="M10" s="1"/>
      <c r="N10" s="1"/>
      <c r="O10" s="1"/>
      <c r="P10" s="1"/>
      <c r="Q10" s="1"/>
      <c r="R10" s="1"/>
      <c r="S10" s="1"/>
      <c r="T10" s="1"/>
      <c r="U10" s="1"/>
      <c r="V10" s="1"/>
      <c r="W10" s="1"/>
      <c r="X10" s="1"/>
      <c r="Y10" s="1"/>
      <c r="Z10" s="1"/>
      <c r="AA10" s="1"/>
    </row>
    <row r="11" spans="1:27" ht="17.100000000000001" customHeight="1" x14ac:dyDescent="0.25">
      <c r="A11" s="11">
        <v>6</v>
      </c>
      <c r="B11" s="12">
        <v>2127</v>
      </c>
      <c r="C11" s="1"/>
      <c r="D11" s="1"/>
      <c r="E11" s="1"/>
      <c r="F11" s="1"/>
      <c r="G11" s="1"/>
      <c r="H11" s="1"/>
      <c r="I11" s="1"/>
      <c r="J11" s="1"/>
      <c r="K11" s="1"/>
      <c r="L11" s="1"/>
      <c r="M11" s="1"/>
      <c r="N11" s="1"/>
      <c r="O11" s="1"/>
      <c r="P11" s="1"/>
      <c r="Q11" s="1"/>
      <c r="R11" s="1"/>
      <c r="S11" s="1"/>
      <c r="T11" s="1"/>
      <c r="U11" s="1"/>
      <c r="V11" s="1"/>
      <c r="W11" s="1"/>
      <c r="X11" s="1"/>
      <c r="Y11" s="1"/>
      <c r="Z11" s="1"/>
      <c r="AA11" s="1"/>
    </row>
    <row r="12" spans="1:27" ht="17.100000000000001" customHeight="1" x14ac:dyDescent="0.25">
      <c r="A12" s="11">
        <v>7</v>
      </c>
      <c r="B12" s="12">
        <v>8152</v>
      </c>
      <c r="C12" s="1"/>
      <c r="D12" s="1"/>
      <c r="E12" s="1"/>
      <c r="F12" s="1"/>
      <c r="G12" s="1"/>
      <c r="H12" s="1"/>
      <c r="I12" s="1"/>
      <c r="J12" s="1"/>
      <c r="K12" s="1"/>
      <c r="L12" s="1"/>
      <c r="M12" s="1"/>
      <c r="N12" s="1"/>
      <c r="O12" s="1"/>
      <c r="P12" s="1"/>
      <c r="Q12" s="1"/>
      <c r="R12" s="1"/>
      <c r="S12" s="1"/>
      <c r="T12" s="1"/>
      <c r="U12" s="1"/>
      <c r="V12" s="1"/>
      <c r="W12" s="1"/>
      <c r="X12" s="1"/>
      <c r="Y12" s="1"/>
      <c r="Z12" s="1"/>
      <c r="AA12" s="1"/>
    </row>
    <row r="13" spans="1:27" ht="17.100000000000001" customHeight="1" x14ac:dyDescent="0.25">
      <c r="A13" s="11">
        <v>8</v>
      </c>
      <c r="B13" s="12">
        <v>4056</v>
      </c>
      <c r="C13" s="1"/>
      <c r="D13" s="1"/>
      <c r="E13" s="1"/>
      <c r="F13" s="1"/>
      <c r="G13" s="1"/>
      <c r="H13" s="1"/>
      <c r="I13" s="1"/>
      <c r="J13" s="1"/>
      <c r="K13" s="1"/>
      <c r="L13" s="1"/>
      <c r="M13" s="1"/>
      <c r="N13" s="1"/>
      <c r="O13" s="1"/>
      <c r="P13" s="1"/>
      <c r="Q13" s="1"/>
      <c r="R13" s="1"/>
      <c r="S13" s="1"/>
      <c r="T13" s="1"/>
      <c r="U13" s="1"/>
      <c r="V13" s="1"/>
      <c r="W13" s="1"/>
      <c r="X13" s="1"/>
      <c r="Y13" s="1"/>
      <c r="Z13" s="1"/>
      <c r="AA13" s="1"/>
    </row>
    <row r="14" spans="1:27" ht="17.100000000000001" customHeight="1" x14ac:dyDescent="0.25">
      <c r="A14" s="11">
        <v>9</v>
      </c>
      <c r="B14" s="12">
        <v>53876</v>
      </c>
      <c r="C14" s="1"/>
      <c r="D14" s="1"/>
      <c r="E14" s="1"/>
      <c r="F14" s="1"/>
      <c r="G14" s="1"/>
      <c r="H14" s="1"/>
      <c r="I14" s="1"/>
      <c r="J14" s="1"/>
      <c r="K14" s="1"/>
      <c r="L14" s="1"/>
      <c r="M14" s="1"/>
      <c r="N14" s="1"/>
      <c r="O14" s="1"/>
      <c r="P14" s="1"/>
      <c r="Q14" s="1"/>
      <c r="R14" s="1"/>
      <c r="S14" s="1"/>
      <c r="T14" s="1"/>
      <c r="U14" s="1"/>
      <c r="V14" s="1"/>
      <c r="W14" s="1"/>
      <c r="X14" s="1"/>
      <c r="Y14" s="1"/>
      <c r="Z14" s="1"/>
      <c r="AA14" s="1"/>
    </row>
    <row r="15" spans="1:27" ht="17.100000000000001" customHeight="1" x14ac:dyDescent="0.25">
      <c r="A15" s="11">
        <v>10</v>
      </c>
      <c r="B15" s="12">
        <v>11808</v>
      </c>
      <c r="C15" s="1"/>
      <c r="D15" s="1"/>
      <c r="E15" s="1"/>
      <c r="F15" s="1"/>
      <c r="G15" s="1"/>
      <c r="H15" s="1"/>
      <c r="I15" s="1"/>
      <c r="J15" s="1"/>
      <c r="K15" s="1"/>
      <c r="L15" s="1"/>
      <c r="M15" s="1"/>
      <c r="N15" s="1"/>
      <c r="O15" s="1"/>
      <c r="P15" s="1"/>
      <c r="Q15" s="1"/>
      <c r="R15" s="1"/>
      <c r="S15" s="1"/>
      <c r="T15" s="1"/>
      <c r="U15" s="1"/>
      <c r="V15" s="1"/>
      <c r="W15" s="1"/>
      <c r="X15" s="1"/>
      <c r="Y15" s="1"/>
      <c r="Z15" s="1"/>
      <c r="AA15" s="1"/>
    </row>
    <row r="16" spans="1:27" ht="17.100000000000001" customHeight="1" x14ac:dyDescent="0.25">
      <c r="A16" s="11">
        <v>11</v>
      </c>
      <c r="B16" s="12">
        <v>100494</v>
      </c>
      <c r="C16" s="1"/>
      <c r="D16" s="1"/>
      <c r="E16" s="1"/>
      <c r="F16" s="1"/>
      <c r="G16" s="1"/>
      <c r="H16" s="1"/>
      <c r="I16" s="1"/>
      <c r="J16" s="1"/>
      <c r="K16" s="1"/>
      <c r="L16" s="1"/>
      <c r="M16" s="1"/>
      <c r="N16" s="1"/>
      <c r="O16" s="1"/>
      <c r="P16" s="1"/>
      <c r="Q16" s="1"/>
      <c r="R16" s="1"/>
      <c r="S16" s="1"/>
      <c r="T16" s="1"/>
      <c r="U16" s="1"/>
      <c r="V16" s="1"/>
      <c r="W16" s="1"/>
      <c r="X16" s="1"/>
      <c r="Y16" s="1"/>
      <c r="Z16" s="1"/>
      <c r="AA16" s="1"/>
    </row>
    <row r="17" spans="1:27" ht="17.100000000000001" customHeight="1" x14ac:dyDescent="0.25">
      <c r="A17" s="11">
        <v>12</v>
      </c>
      <c r="B17" s="12">
        <v>10058</v>
      </c>
      <c r="C17" s="1"/>
      <c r="D17" s="1"/>
      <c r="E17" s="1"/>
      <c r="F17" s="1"/>
      <c r="G17" s="1"/>
      <c r="H17" s="1"/>
      <c r="I17" s="1"/>
      <c r="J17" s="1"/>
      <c r="K17" s="1"/>
      <c r="L17" s="1"/>
      <c r="M17" s="1"/>
      <c r="N17" s="1"/>
      <c r="O17" s="1"/>
      <c r="P17" s="1"/>
      <c r="Q17" s="1"/>
      <c r="R17" s="1"/>
      <c r="S17" s="1"/>
      <c r="T17" s="1"/>
      <c r="U17" s="1"/>
      <c r="V17" s="1"/>
      <c r="W17" s="1"/>
      <c r="X17" s="1"/>
      <c r="Y17" s="1"/>
      <c r="Z17" s="1"/>
      <c r="AA17" s="1"/>
    </row>
    <row r="18" spans="1:27" ht="17.100000000000001" customHeight="1" x14ac:dyDescent="0.25">
      <c r="A18" s="11">
        <v>13</v>
      </c>
      <c r="B18" s="12">
        <v>501481</v>
      </c>
      <c r="C18" s="1"/>
      <c r="D18" s="1"/>
      <c r="E18" s="1"/>
      <c r="F18" s="1"/>
      <c r="G18" s="1"/>
      <c r="H18" s="1"/>
      <c r="I18" s="1"/>
      <c r="J18" s="1"/>
      <c r="K18" s="1"/>
      <c r="L18" s="1"/>
      <c r="M18" s="1"/>
      <c r="N18" s="1"/>
      <c r="O18" s="1"/>
      <c r="P18" s="1"/>
      <c r="Q18" s="1"/>
      <c r="R18" s="1"/>
      <c r="S18" s="1"/>
      <c r="T18" s="1"/>
      <c r="U18" s="1"/>
      <c r="V18" s="1"/>
      <c r="W18" s="1"/>
      <c r="X18" s="1"/>
      <c r="Y18" s="1"/>
      <c r="Z18" s="1"/>
      <c r="AA18" s="1"/>
    </row>
    <row r="19" spans="1:27" ht="17.100000000000001" customHeight="1" thickBot="1" x14ac:dyDescent="0.3">
      <c r="A19" s="8" t="s">
        <v>35</v>
      </c>
      <c r="B19" s="14">
        <f>SUM(B5:B18)</f>
        <v>705106</v>
      </c>
      <c r="C19" s="1"/>
      <c r="D19" s="1"/>
      <c r="E19" s="1"/>
      <c r="F19" s="1"/>
      <c r="G19" s="1"/>
      <c r="H19" s="1"/>
      <c r="I19" s="1"/>
      <c r="J19" s="1"/>
      <c r="K19" s="1"/>
      <c r="L19" s="1"/>
      <c r="M19" s="1"/>
      <c r="N19" s="1"/>
      <c r="O19" s="1"/>
      <c r="P19" s="1"/>
      <c r="Q19" s="1"/>
      <c r="R19" s="1"/>
      <c r="S19" s="1"/>
      <c r="T19" s="1"/>
      <c r="U19" s="1"/>
      <c r="V19" s="1"/>
      <c r="W19" s="1"/>
      <c r="X19" s="1"/>
      <c r="Y19" s="1"/>
      <c r="Z19" s="1"/>
      <c r="AA19" s="1"/>
    </row>
    <row r="20" spans="1:27" ht="17.100000000000001" customHeight="1" x14ac:dyDescent="0.25">
      <c r="A20" s="1"/>
      <c r="B20" s="15"/>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899999999999999"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899999999999999"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899999999999999"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899999999999999"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899999999999999"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899999999999999"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899999999999999"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6" spans="1:27" x14ac:dyDescent="0.25">
      <c r="G36" s="1"/>
    </row>
    <row r="47" spans="1:27" x14ac:dyDescent="0.25">
      <c r="I47" s="1"/>
    </row>
  </sheetData>
  <printOptions horizontalCentered="1"/>
  <pageMargins left="0.70866141732283472" right="0.70866141732283472" top="0.74803149606299213" bottom="0.74803149606299213" header="0.31496062992125984" footer="0.31496062992125984"/>
  <pageSetup paperSize="9"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9587-2A79-4EBF-9F09-419667FE6AC2}">
  <sheetPr>
    <pageSetUpPr fitToPage="1"/>
  </sheetPr>
  <dimension ref="A1:AB46"/>
  <sheetViews>
    <sheetView showGridLines="0" zoomScaleNormal="100" workbookViewId="0">
      <selection activeCell="G2" sqref="G2"/>
    </sheetView>
  </sheetViews>
  <sheetFormatPr defaultColWidth="9.109375" defaultRowHeight="12" x14ac:dyDescent="0.25"/>
  <cols>
    <col min="1" max="1" width="20.6640625" style="3" customWidth="1"/>
    <col min="2" max="11" width="9.109375" style="3" customWidth="1"/>
    <col min="12" max="16384" width="9.109375" style="3"/>
  </cols>
  <sheetData>
    <row r="1" spans="1:28" ht="7.5" customHeight="1" x14ac:dyDescent="0.25">
      <c r="A1" s="2"/>
      <c r="B1" s="2"/>
      <c r="C1" s="1"/>
      <c r="D1" s="1"/>
      <c r="E1" s="1"/>
      <c r="F1" s="1"/>
      <c r="G1" s="1"/>
      <c r="H1" s="1"/>
      <c r="I1" s="1"/>
      <c r="J1" s="1"/>
      <c r="K1" s="1"/>
      <c r="L1" s="1"/>
      <c r="M1" s="1"/>
      <c r="N1" s="1"/>
      <c r="O1" s="1"/>
      <c r="P1" s="1"/>
      <c r="Q1" s="1"/>
      <c r="R1" s="1"/>
      <c r="S1" s="1"/>
      <c r="T1" s="1"/>
      <c r="U1" s="1"/>
      <c r="V1" s="1"/>
      <c r="W1" s="1"/>
      <c r="X1" s="1"/>
      <c r="Y1" s="1"/>
      <c r="Z1" s="1"/>
      <c r="AA1" s="1"/>
      <c r="AB1" s="1"/>
    </row>
    <row r="2" spans="1:28" ht="22.5" customHeight="1" x14ac:dyDescent="0.3">
      <c r="A2" s="16" t="s">
        <v>218</v>
      </c>
      <c r="B2" s="223"/>
      <c r="C2" s="222"/>
      <c r="D2" s="1"/>
      <c r="E2" s="1"/>
      <c r="F2" s="1"/>
      <c r="G2" s="1"/>
      <c r="H2" s="1"/>
      <c r="I2" s="1"/>
      <c r="J2" s="1"/>
      <c r="K2" s="1"/>
      <c r="L2" s="1"/>
      <c r="M2" s="1"/>
      <c r="N2" s="1"/>
      <c r="O2" s="1"/>
      <c r="P2" s="1"/>
      <c r="Q2" s="1"/>
      <c r="R2" s="1"/>
      <c r="S2" s="1"/>
      <c r="T2" s="1"/>
      <c r="U2" s="1"/>
      <c r="V2" s="1"/>
      <c r="W2" s="1"/>
      <c r="X2" s="1"/>
      <c r="Y2" s="1"/>
      <c r="Z2" s="1"/>
      <c r="AA2" s="1"/>
      <c r="AB2" s="1"/>
    </row>
    <row r="3" spans="1:28" ht="18.899999999999999" customHeight="1" thickBot="1" x14ac:dyDescent="0.3">
      <c r="A3" s="2"/>
      <c r="B3" s="2"/>
      <c r="C3" s="1"/>
      <c r="D3" s="1"/>
      <c r="E3" s="1"/>
      <c r="F3" s="1"/>
      <c r="G3" s="1"/>
      <c r="H3" s="1"/>
      <c r="I3" s="1"/>
      <c r="J3" s="1"/>
      <c r="K3" s="1"/>
      <c r="L3" s="1"/>
      <c r="M3" s="1"/>
      <c r="N3" s="1"/>
      <c r="O3" s="1"/>
      <c r="P3" s="1"/>
      <c r="Q3" s="1"/>
      <c r="R3" s="1"/>
      <c r="S3" s="1"/>
      <c r="T3" s="1"/>
      <c r="U3" s="1"/>
      <c r="V3" s="1"/>
      <c r="W3" s="1"/>
      <c r="X3" s="1"/>
      <c r="Y3" s="1"/>
      <c r="Z3" s="1"/>
      <c r="AA3" s="1"/>
      <c r="AB3" s="1"/>
    </row>
    <row r="4" spans="1:28" ht="21.75" customHeight="1" thickBot="1" x14ac:dyDescent="0.3">
      <c r="A4" s="4" t="s">
        <v>126</v>
      </c>
      <c r="B4" s="5">
        <v>2016</v>
      </c>
      <c r="C4" s="5">
        <v>2017</v>
      </c>
      <c r="D4" s="5">
        <v>2018</v>
      </c>
      <c r="E4" s="5">
        <v>2019</v>
      </c>
      <c r="F4" s="5">
        <v>2020</v>
      </c>
      <c r="G4" s="5">
        <v>2021</v>
      </c>
      <c r="H4" s="5">
        <v>2022</v>
      </c>
      <c r="I4" s="5">
        <v>2023</v>
      </c>
      <c r="J4" s="5" t="s">
        <v>193</v>
      </c>
      <c r="K4" s="6" t="s">
        <v>35</v>
      </c>
      <c r="L4" s="1"/>
      <c r="M4" s="1"/>
      <c r="N4" s="1"/>
      <c r="O4" s="1"/>
      <c r="P4" s="1"/>
      <c r="Q4" s="1"/>
      <c r="R4" s="1"/>
      <c r="S4" s="1"/>
      <c r="T4" s="1"/>
      <c r="U4" s="1"/>
      <c r="V4" s="1"/>
      <c r="W4" s="1"/>
      <c r="X4" s="1"/>
      <c r="Y4" s="1"/>
      <c r="Z4" s="1"/>
      <c r="AA4" s="1"/>
      <c r="AB4" s="1"/>
    </row>
    <row r="5" spans="1:28" ht="21.75" customHeight="1" thickTop="1" thickBot="1" x14ac:dyDescent="0.3">
      <c r="A5" s="7" t="s">
        <v>127</v>
      </c>
      <c r="B5" s="209">
        <v>16</v>
      </c>
      <c r="C5" s="210">
        <v>64</v>
      </c>
      <c r="D5" s="210">
        <v>182</v>
      </c>
      <c r="E5" s="210">
        <v>668</v>
      </c>
      <c r="F5" s="210">
        <v>443</v>
      </c>
      <c r="G5" s="210">
        <v>439</v>
      </c>
      <c r="H5" s="210">
        <v>598</v>
      </c>
      <c r="I5" s="210">
        <v>577</v>
      </c>
      <c r="J5" s="210">
        <v>232</v>
      </c>
      <c r="K5" s="9">
        <f>SUM(B5:J5)</f>
        <v>3219</v>
      </c>
      <c r="L5" s="1"/>
      <c r="M5" s="1"/>
      <c r="N5" s="1"/>
      <c r="O5" s="1"/>
      <c r="P5" s="1"/>
      <c r="Q5" s="1"/>
      <c r="R5" s="1"/>
      <c r="S5" s="1"/>
      <c r="T5" s="1"/>
      <c r="U5" s="1"/>
      <c r="V5" s="1"/>
      <c r="W5" s="1"/>
      <c r="X5" s="1"/>
      <c r="Y5" s="1"/>
      <c r="Z5" s="1"/>
      <c r="AA5" s="1"/>
      <c r="AB5" s="1"/>
    </row>
    <row r="6" spans="1:28" ht="18.899999999999999" customHeight="1" x14ac:dyDescent="0.25">
      <c r="A6" s="1"/>
      <c r="B6" s="1"/>
      <c r="C6" s="1"/>
      <c r="D6" s="1"/>
      <c r="E6" s="1"/>
      <c r="F6" s="1"/>
      <c r="G6" s="1"/>
      <c r="H6" s="1"/>
      <c r="I6" s="1"/>
      <c r="J6" s="1"/>
      <c r="K6" s="1"/>
      <c r="L6" s="1"/>
      <c r="M6" s="1"/>
      <c r="N6" s="1"/>
      <c r="O6" s="1"/>
      <c r="P6" s="1"/>
      <c r="Q6" s="1"/>
      <c r="R6" s="1"/>
      <c r="S6" s="1"/>
      <c r="T6" s="1"/>
      <c r="U6" s="1"/>
      <c r="V6" s="1"/>
      <c r="W6" s="1"/>
      <c r="X6" s="1"/>
      <c r="Y6" s="1"/>
      <c r="Z6" s="1"/>
      <c r="AA6" s="1"/>
      <c r="AB6" s="1"/>
    </row>
    <row r="7" spans="1:28" ht="18.899999999999999" customHeight="1" x14ac:dyDescent="0.25">
      <c r="A7" s="1"/>
      <c r="B7" s="1"/>
      <c r="C7" s="1"/>
      <c r="D7" s="1"/>
      <c r="E7" s="1"/>
      <c r="F7" s="1"/>
      <c r="G7" s="1"/>
      <c r="H7" s="1"/>
      <c r="I7" s="1"/>
      <c r="J7" s="1"/>
      <c r="K7" s="1"/>
      <c r="L7" s="1"/>
      <c r="M7" s="1"/>
      <c r="N7" s="1"/>
      <c r="O7" s="1"/>
      <c r="P7" s="1"/>
      <c r="Q7" s="1"/>
      <c r="R7" s="1"/>
      <c r="S7" s="1"/>
      <c r="T7" s="1"/>
      <c r="U7" s="1"/>
      <c r="V7" s="1"/>
      <c r="W7" s="1"/>
      <c r="X7" s="1"/>
      <c r="Y7" s="1"/>
      <c r="Z7" s="1"/>
      <c r="AA7" s="1"/>
      <c r="AB7" s="1"/>
    </row>
    <row r="8" spans="1:28" ht="18.899999999999999" customHeight="1" x14ac:dyDescent="0.25">
      <c r="A8" s="1"/>
      <c r="B8" s="1"/>
      <c r="C8" s="1"/>
      <c r="D8" s="1"/>
      <c r="E8" s="1"/>
      <c r="F8" s="1"/>
      <c r="G8" s="1"/>
      <c r="H8" s="1"/>
      <c r="I8" s="1"/>
      <c r="J8" s="1"/>
      <c r="K8" s="1"/>
      <c r="L8" s="1"/>
      <c r="M8" s="1"/>
      <c r="N8" s="1"/>
      <c r="O8" s="1"/>
      <c r="P8" s="1"/>
      <c r="Q8" s="1"/>
      <c r="R8" s="1"/>
      <c r="S8" s="1"/>
      <c r="T8" s="1"/>
      <c r="U8" s="1"/>
      <c r="V8" s="1"/>
      <c r="W8" s="1"/>
      <c r="X8" s="1"/>
      <c r="Y8" s="1"/>
      <c r="Z8" s="1"/>
      <c r="AA8" s="1"/>
      <c r="AB8" s="1"/>
    </row>
    <row r="9" spans="1:28" ht="18.899999999999999" customHeight="1" x14ac:dyDescent="0.25">
      <c r="A9" s="1"/>
      <c r="B9" s="1"/>
      <c r="C9" s="1"/>
      <c r="D9" s="1"/>
      <c r="E9" s="1"/>
      <c r="F9" s="1"/>
      <c r="G9" s="1"/>
      <c r="H9" s="1"/>
      <c r="I9" s="1"/>
      <c r="J9" s="1"/>
      <c r="K9" s="1"/>
      <c r="L9" s="1"/>
      <c r="M9" s="1"/>
      <c r="N9" s="1"/>
      <c r="O9" s="1"/>
      <c r="P9" s="1"/>
      <c r="Q9" s="1"/>
      <c r="R9" s="1"/>
      <c r="S9" s="1"/>
      <c r="T9" s="1"/>
      <c r="U9" s="1"/>
      <c r="V9" s="1"/>
      <c r="W9" s="1"/>
      <c r="X9" s="1"/>
      <c r="Y9" s="1"/>
      <c r="Z9" s="1"/>
      <c r="AA9" s="1"/>
      <c r="AB9" s="1"/>
    </row>
    <row r="10" spans="1:28"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row>
    <row r="11" spans="1:28" ht="18.899999999999999"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row>
    <row r="12" spans="1:28"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row>
    <row r="13" spans="1:28"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1:28"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row>
    <row r="15" spans="1:28"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row>
    <row r="16" spans="1:28"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row>
    <row r="17" spans="1:28"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row>
    <row r="18" spans="1:28"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row>
    <row r="35" spans="7:10" x14ac:dyDescent="0.25">
      <c r="G35" s="1"/>
    </row>
    <row r="43" spans="7:10" x14ac:dyDescent="0.25">
      <c r="G43" s="1"/>
    </row>
    <row r="46" spans="7:10" x14ac:dyDescent="0.25">
      <c r="I46" s="1"/>
      <c r="J46" s="1"/>
    </row>
  </sheetData>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C5E91-DD61-47DC-AD57-2BCC7D1A2205}">
  <sheetPr>
    <pageSetUpPr fitToPage="1"/>
  </sheetPr>
  <dimension ref="A1:AA48"/>
  <sheetViews>
    <sheetView showGridLines="0" zoomScaleNormal="100" workbookViewId="0">
      <selection activeCell="G2" sqref="G2"/>
    </sheetView>
  </sheetViews>
  <sheetFormatPr defaultColWidth="9.109375" defaultRowHeight="12" x14ac:dyDescent="0.25"/>
  <cols>
    <col min="1" max="1" width="18.6640625" style="3" customWidth="1"/>
    <col min="2" max="13" width="7.88671875" style="3" customWidth="1"/>
    <col min="14" max="14" width="2.88671875" style="3" customWidth="1"/>
    <col min="15" max="16384" width="9.109375" style="3"/>
  </cols>
  <sheetData>
    <row r="1" spans="1:27" ht="5.25" customHeight="1" x14ac:dyDescent="0.25"/>
    <row r="2" spans="1:27" ht="18.899999999999999" customHeight="1" x14ac:dyDescent="0.3">
      <c r="A2" s="16" t="s">
        <v>185</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1"/>
      <c r="B3" s="1"/>
      <c r="C3" s="1"/>
      <c r="D3" s="1"/>
      <c r="E3" s="1"/>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33" t="s">
        <v>209</v>
      </c>
      <c r="B4" s="235" t="s">
        <v>6</v>
      </c>
      <c r="C4" s="236"/>
      <c r="D4" s="237"/>
      <c r="E4" s="235" t="s">
        <v>31</v>
      </c>
      <c r="F4" s="236"/>
      <c r="G4" s="237"/>
      <c r="H4" s="236" t="s">
        <v>18</v>
      </c>
      <c r="I4" s="236"/>
      <c r="J4" s="236"/>
      <c r="K4" s="235" t="s">
        <v>20</v>
      </c>
      <c r="L4" s="236"/>
      <c r="M4" s="236"/>
      <c r="N4" s="1"/>
      <c r="O4" s="1"/>
      <c r="P4" s="1"/>
      <c r="Q4" s="1"/>
      <c r="R4" s="1"/>
      <c r="S4" s="1"/>
      <c r="T4" s="1"/>
      <c r="U4" s="1"/>
      <c r="V4" s="1"/>
      <c r="W4" s="1"/>
      <c r="X4" s="1"/>
      <c r="Y4" s="1"/>
      <c r="Z4" s="1"/>
      <c r="AA4" s="1"/>
    </row>
    <row r="5" spans="1:27" ht="30" customHeight="1" x14ac:dyDescent="0.25">
      <c r="A5" s="234"/>
      <c r="B5" s="127">
        <v>2019</v>
      </c>
      <c r="C5" s="128">
        <v>2024</v>
      </c>
      <c r="D5" s="129" t="s">
        <v>184</v>
      </c>
      <c r="E5" s="127">
        <v>2019</v>
      </c>
      <c r="F5" s="128">
        <v>2024</v>
      </c>
      <c r="G5" s="129" t="s">
        <v>184</v>
      </c>
      <c r="H5" s="127">
        <v>2019</v>
      </c>
      <c r="I5" s="128">
        <v>2024</v>
      </c>
      <c r="J5" s="129" t="s">
        <v>184</v>
      </c>
      <c r="K5" s="127">
        <v>2019</v>
      </c>
      <c r="L5" s="128">
        <v>2024</v>
      </c>
      <c r="M5" s="129" t="s">
        <v>184</v>
      </c>
      <c r="N5" s="1"/>
      <c r="O5" s="1"/>
      <c r="P5" s="1"/>
      <c r="Q5" s="1"/>
      <c r="R5" s="1"/>
      <c r="S5" s="1"/>
      <c r="T5" s="1"/>
      <c r="U5" s="1"/>
      <c r="V5" s="1"/>
      <c r="W5" s="1"/>
      <c r="X5" s="1"/>
      <c r="Y5" s="1"/>
      <c r="Z5" s="1"/>
      <c r="AA5" s="1"/>
    </row>
    <row r="6" spans="1:27" ht="18.899999999999999" customHeight="1" x14ac:dyDescent="0.25">
      <c r="A6" s="56" t="s">
        <v>34</v>
      </c>
      <c r="B6" s="41">
        <v>13828</v>
      </c>
      <c r="C6" s="44">
        <v>14045</v>
      </c>
      <c r="D6" s="45">
        <f>(C6/B6)-1</f>
        <v>1.5692797223025634E-2</v>
      </c>
      <c r="E6" s="41">
        <v>194</v>
      </c>
      <c r="F6" s="44">
        <v>179</v>
      </c>
      <c r="G6" s="45">
        <f>(F6/E6)-1</f>
        <v>-7.7319587628865927E-2</v>
      </c>
      <c r="H6" s="44">
        <v>844</v>
      </c>
      <c r="I6" s="44">
        <v>954</v>
      </c>
      <c r="J6" s="43">
        <f>(I6/H6)-1</f>
        <v>0.13033175355450233</v>
      </c>
      <c r="K6" s="41">
        <v>16650</v>
      </c>
      <c r="L6" s="44">
        <v>16332</v>
      </c>
      <c r="M6" s="43">
        <f>(L6/K6)-1</f>
        <v>-1.9099099099099126E-2</v>
      </c>
      <c r="N6" s="1"/>
      <c r="O6" s="1"/>
      <c r="P6" s="1"/>
      <c r="Q6" s="1"/>
      <c r="R6" s="1"/>
      <c r="S6" s="1"/>
      <c r="T6" s="63"/>
      <c r="U6" s="1"/>
      <c r="V6" s="1"/>
      <c r="W6" s="1"/>
      <c r="X6" s="1"/>
      <c r="Y6" s="1"/>
      <c r="Z6" s="1"/>
      <c r="AA6" s="1"/>
    </row>
    <row r="7" spans="1:27" ht="18.899999999999999" customHeight="1" x14ac:dyDescent="0.25">
      <c r="A7" s="56" t="s">
        <v>36</v>
      </c>
      <c r="B7" s="41">
        <v>221</v>
      </c>
      <c r="C7" s="44">
        <v>248</v>
      </c>
      <c r="D7" s="45">
        <f t="shared" ref="D7:D9" si="0">(C7/B7)-1</f>
        <v>0.12217194570135748</v>
      </c>
      <c r="E7" s="41">
        <v>2</v>
      </c>
      <c r="F7" s="44">
        <v>1</v>
      </c>
      <c r="G7" s="47" t="s">
        <v>132</v>
      </c>
      <c r="H7" s="44">
        <v>41</v>
      </c>
      <c r="I7" s="44">
        <v>38</v>
      </c>
      <c r="J7" s="43">
        <f t="shared" ref="J7:J9" si="1">(I7/H7)-1</f>
        <v>-7.3170731707317027E-2</v>
      </c>
      <c r="K7" s="41">
        <v>244</v>
      </c>
      <c r="L7" s="44">
        <v>270</v>
      </c>
      <c r="M7" s="43">
        <f t="shared" ref="M7:M9" si="2">(L7/K7)-1</f>
        <v>0.10655737704918034</v>
      </c>
      <c r="N7" s="1"/>
      <c r="O7" s="1"/>
      <c r="P7" s="1"/>
      <c r="Q7" s="1"/>
      <c r="R7" s="1"/>
      <c r="S7" s="1"/>
      <c r="T7" s="1"/>
      <c r="U7" s="1"/>
      <c r="V7" s="1"/>
      <c r="W7" s="1"/>
      <c r="X7" s="1"/>
      <c r="Y7" s="1"/>
      <c r="Z7" s="1"/>
      <c r="AA7" s="1"/>
    </row>
    <row r="8" spans="1:27" ht="18.899999999999999" customHeight="1" x14ac:dyDescent="0.25">
      <c r="A8" s="56" t="s">
        <v>37</v>
      </c>
      <c r="B8" s="41">
        <v>382</v>
      </c>
      <c r="C8" s="44">
        <v>365</v>
      </c>
      <c r="D8" s="45">
        <f t="shared" si="0"/>
        <v>-4.450261780104714E-2</v>
      </c>
      <c r="E8" s="41">
        <v>31</v>
      </c>
      <c r="F8" s="44">
        <v>2</v>
      </c>
      <c r="G8" s="45">
        <f t="shared" ref="G8:G9" si="3">(F8/E8)-1</f>
        <v>-0.93548387096774199</v>
      </c>
      <c r="H8" s="44">
        <v>52</v>
      </c>
      <c r="I8" s="44">
        <v>28</v>
      </c>
      <c r="J8" s="43">
        <f t="shared" si="1"/>
        <v>-0.46153846153846156</v>
      </c>
      <c r="K8" s="41">
        <v>447</v>
      </c>
      <c r="L8" s="44">
        <v>404</v>
      </c>
      <c r="M8" s="43">
        <f t="shared" si="2"/>
        <v>-9.6196868008948555E-2</v>
      </c>
      <c r="N8" s="1"/>
      <c r="O8" s="1"/>
      <c r="P8" s="1"/>
      <c r="Q8" s="1"/>
      <c r="R8" s="1"/>
      <c r="S8" s="1"/>
      <c r="T8" s="1"/>
      <c r="U8" s="1"/>
      <c r="V8" s="1"/>
      <c r="W8" s="1"/>
      <c r="X8" s="1"/>
      <c r="Y8" s="1"/>
      <c r="Z8" s="1"/>
      <c r="AA8" s="1"/>
    </row>
    <row r="9" spans="1:27" ht="18.899999999999999" customHeight="1" thickBot="1" x14ac:dyDescent="0.3">
      <c r="A9" s="182" t="s">
        <v>35</v>
      </c>
      <c r="B9" s="183">
        <f>SUM(B6:B8)</f>
        <v>14431</v>
      </c>
      <c r="C9" s="184">
        <f>SUM(C6:C8)</f>
        <v>14658</v>
      </c>
      <c r="D9" s="185">
        <f t="shared" si="0"/>
        <v>1.5730025639248746E-2</v>
      </c>
      <c r="E9" s="183">
        <f>SUM(E6:E8)</f>
        <v>227</v>
      </c>
      <c r="F9" s="184">
        <f>SUM(F6:F8)</f>
        <v>182</v>
      </c>
      <c r="G9" s="185">
        <f t="shared" si="3"/>
        <v>-0.19823788546255505</v>
      </c>
      <c r="H9" s="184">
        <f>SUM(H6:H8)</f>
        <v>937</v>
      </c>
      <c r="I9" s="184">
        <f>SUM(I6:I8)</f>
        <v>1020</v>
      </c>
      <c r="J9" s="186">
        <f t="shared" si="1"/>
        <v>8.8580576307363934E-2</v>
      </c>
      <c r="K9" s="183">
        <f>SUM(K6:K8)</f>
        <v>17341</v>
      </c>
      <c r="L9" s="184">
        <f>SUM(L6:L8)</f>
        <v>17006</v>
      </c>
      <c r="M9" s="186">
        <f t="shared" si="2"/>
        <v>-1.9318378409549641E-2</v>
      </c>
      <c r="N9" s="1"/>
      <c r="O9" s="1"/>
      <c r="P9" s="1"/>
      <c r="Q9" s="1"/>
      <c r="R9" s="1"/>
      <c r="S9" s="1"/>
      <c r="T9" s="1"/>
      <c r="U9" s="1"/>
      <c r="V9" s="1"/>
      <c r="W9" s="1"/>
      <c r="X9" s="1"/>
      <c r="Y9" s="1"/>
      <c r="Z9" s="1"/>
      <c r="AA9" s="1"/>
    </row>
    <row r="10" spans="1:27"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63"/>
      <c r="F15" s="1"/>
      <c r="G15" s="1"/>
      <c r="H15" s="1"/>
      <c r="I15" s="1"/>
      <c r="J15" s="1"/>
      <c r="K15" s="1"/>
      <c r="L15" s="1"/>
      <c r="M15" s="1"/>
      <c r="N15" s="1"/>
      <c r="O15" s="1"/>
      <c r="P15" s="1"/>
      <c r="Q15" s="1"/>
      <c r="R15" s="1"/>
      <c r="S15" s="1"/>
      <c r="T15" s="1"/>
      <c r="U15" s="1"/>
      <c r="V15" s="1"/>
      <c r="W15" s="1"/>
      <c r="X15" s="1"/>
      <c r="Y15" s="1"/>
      <c r="Z15" s="1"/>
      <c r="AA15" s="1"/>
    </row>
    <row r="16" spans="1:27"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5">
    <mergeCell ref="A4:A5"/>
    <mergeCell ref="B4:D4"/>
    <mergeCell ref="E4:G4"/>
    <mergeCell ref="H4:J4"/>
    <mergeCell ref="K4:M4"/>
  </mergeCells>
  <printOptions horizontalCentered="1"/>
  <pageMargins left="0.70866141732283472" right="0.70866141732283472" top="0.74803149606299213" bottom="0.74803149606299213" header="0.31496062992125984" footer="0.31496062992125984"/>
  <pageSetup paperSize="9" scale="75" orientation="portrait" verticalDpi="0" r:id="rId1"/>
  <ignoredErrors>
    <ignoredError sqref="B9:C9 E9:F9 H9:I9 K9:L9" formulaRange="1"/>
    <ignoredError sqref="D9 G9 J9" formula="1"/>
    <ignoredError sqref="D6"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CF864-A9E4-451A-B473-D736C7150D8F}">
  <sheetPr>
    <pageSetUpPr fitToPage="1"/>
  </sheetPr>
  <dimension ref="A1:AA48"/>
  <sheetViews>
    <sheetView showGridLines="0" zoomScaleNormal="100" workbookViewId="0">
      <selection activeCell="G2" sqref="G2"/>
    </sheetView>
  </sheetViews>
  <sheetFormatPr defaultColWidth="9.109375" defaultRowHeight="12" x14ac:dyDescent="0.25"/>
  <cols>
    <col min="1" max="1" width="18.6640625" style="3" customWidth="1"/>
    <col min="2" max="13" width="7.88671875" style="3" customWidth="1"/>
    <col min="14" max="16384" width="9.109375" style="3"/>
  </cols>
  <sheetData>
    <row r="1" spans="1:27" ht="6" customHeight="1" x14ac:dyDescent="0.25"/>
    <row r="2" spans="1:27" ht="18.899999999999999" customHeight="1" x14ac:dyDescent="0.3">
      <c r="A2" s="16" t="s">
        <v>186</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1"/>
      <c r="B3" s="1"/>
      <c r="C3" s="1"/>
      <c r="D3" s="1"/>
      <c r="E3" s="1"/>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33" t="str">
        <f>+'1'!A4</f>
        <v>Janeiro-maio</v>
      </c>
      <c r="B4" s="235" t="s">
        <v>6</v>
      </c>
      <c r="C4" s="236"/>
      <c r="D4" s="237"/>
      <c r="E4" s="236" t="s">
        <v>31</v>
      </c>
      <c r="F4" s="236"/>
      <c r="G4" s="236"/>
      <c r="H4" s="238" t="s">
        <v>18</v>
      </c>
      <c r="I4" s="236"/>
      <c r="J4" s="239"/>
      <c r="K4" s="236" t="s">
        <v>20</v>
      </c>
      <c r="L4" s="236"/>
      <c r="M4" s="236"/>
      <c r="N4" s="1"/>
      <c r="O4" s="1"/>
      <c r="P4" s="1"/>
      <c r="Q4" s="1"/>
      <c r="R4" s="1"/>
      <c r="S4" s="1"/>
      <c r="T4" s="1"/>
      <c r="U4" s="1"/>
      <c r="V4" s="1"/>
      <c r="W4" s="1"/>
      <c r="X4" s="1"/>
      <c r="Y4" s="1"/>
      <c r="Z4" s="1"/>
      <c r="AA4" s="1"/>
    </row>
    <row r="5" spans="1:27" ht="30" customHeight="1" x14ac:dyDescent="0.25">
      <c r="A5" s="234"/>
      <c r="B5" s="127">
        <v>2023</v>
      </c>
      <c r="C5" s="128">
        <v>2024</v>
      </c>
      <c r="D5" s="129" t="s">
        <v>187</v>
      </c>
      <c r="E5" s="127">
        <v>2023</v>
      </c>
      <c r="F5" s="128">
        <v>2024</v>
      </c>
      <c r="G5" s="129" t="s">
        <v>187</v>
      </c>
      <c r="H5" s="127">
        <v>2023</v>
      </c>
      <c r="I5" s="128">
        <v>2024</v>
      </c>
      <c r="J5" s="129" t="s">
        <v>187</v>
      </c>
      <c r="K5" s="127">
        <v>2023</v>
      </c>
      <c r="L5" s="128">
        <v>2024</v>
      </c>
      <c r="M5" s="129" t="s">
        <v>187</v>
      </c>
      <c r="N5" s="1"/>
      <c r="O5" s="1"/>
      <c r="P5" s="1"/>
      <c r="Q5" s="1"/>
      <c r="R5" s="1"/>
      <c r="S5" s="1"/>
      <c r="T5" s="1"/>
      <c r="U5" s="1"/>
      <c r="V5" s="1"/>
      <c r="W5" s="1"/>
      <c r="X5" s="1"/>
      <c r="Y5" s="1"/>
      <c r="Z5" s="1"/>
      <c r="AA5" s="1"/>
    </row>
    <row r="6" spans="1:27" ht="18.899999999999999" customHeight="1" x14ac:dyDescent="0.25">
      <c r="A6" s="56" t="s">
        <v>34</v>
      </c>
      <c r="B6" s="41">
        <v>13531</v>
      </c>
      <c r="C6" s="44">
        <v>14045</v>
      </c>
      <c r="D6" s="45">
        <f>(C6/B6)-1</f>
        <v>3.7986845022540905E-2</v>
      </c>
      <c r="E6" s="44">
        <v>188</v>
      </c>
      <c r="F6" s="44">
        <v>179</v>
      </c>
      <c r="G6" s="43">
        <f>(F6/E6)-1</f>
        <v>-4.7872340425531901E-2</v>
      </c>
      <c r="H6" s="180">
        <v>898</v>
      </c>
      <c r="I6" s="44">
        <v>954</v>
      </c>
      <c r="J6" s="181">
        <f>(I6/H6)-1</f>
        <v>6.2360801781737196E-2</v>
      </c>
      <c r="K6" s="44">
        <v>15743</v>
      </c>
      <c r="L6" s="44">
        <v>16332</v>
      </c>
      <c r="M6" s="43">
        <f>(L6/K6)-1</f>
        <v>3.741345359842474E-2</v>
      </c>
      <c r="N6" s="1"/>
      <c r="O6" s="1"/>
      <c r="P6" s="1"/>
      <c r="Q6" s="1"/>
      <c r="R6" s="1"/>
      <c r="S6" s="1"/>
      <c r="T6" s="1"/>
      <c r="U6" s="1"/>
      <c r="V6" s="1"/>
      <c r="W6" s="1"/>
      <c r="X6" s="1"/>
      <c r="Y6" s="1"/>
      <c r="Z6" s="1"/>
      <c r="AA6" s="1"/>
    </row>
    <row r="7" spans="1:27" ht="18.899999999999999" customHeight="1" x14ac:dyDescent="0.25">
      <c r="A7" s="56" t="s">
        <v>36</v>
      </c>
      <c r="B7" s="41">
        <v>234</v>
      </c>
      <c r="C7" s="44">
        <v>248</v>
      </c>
      <c r="D7" s="45">
        <f t="shared" ref="D7:D8" si="0">(C7/B7)-1</f>
        <v>5.9829059829059839E-2</v>
      </c>
      <c r="E7" s="44">
        <v>2</v>
      </c>
      <c r="F7" s="44">
        <v>1</v>
      </c>
      <c r="G7" s="43">
        <f>(F7/E7)-1</f>
        <v>-0.5</v>
      </c>
      <c r="H7" s="180">
        <v>40</v>
      </c>
      <c r="I7" s="44">
        <v>38</v>
      </c>
      <c r="J7" s="181">
        <f t="shared" ref="J7:J8" si="1">(I7/H7)-1</f>
        <v>-5.0000000000000044E-2</v>
      </c>
      <c r="K7" s="44">
        <v>264</v>
      </c>
      <c r="L7" s="44">
        <v>270</v>
      </c>
      <c r="M7" s="43">
        <f t="shared" ref="M7:M8" si="2">(L7/K7)-1</f>
        <v>2.2727272727272707E-2</v>
      </c>
      <c r="N7" s="1"/>
      <c r="O7" s="1"/>
      <c r="P7" s="1"/>
      <c r="Q7" s="1"/>
      <c r="R7" s="1"/>
      <c r="S7" s="1"/>
      <c r="T7" s="1"/>
      <c r="U7" s="1"/>
      <c r="V7" s="1"/>
      <c r="W7" s="1"/>
      <c r="X7" s="1"/>
      <c r="Y7" s="1"/>
      <c r="Z7" s="1"/>
      <c r="AA7" s="1"/>
    </row>
    <row r="8" spans="1:27" ht="18.899999999999999" customHeight="1" x14ac:dyDescent="0.25">
      <c r="A8" s="56" t="s">
        <v>37</v>
      </c>
      <c r="B8" s="41">
        <v>355</v>
      </c>
      <c r="C8" s="44">
        <v>365</v>
      </c>
      <c r="D8" s="45">
        <f t="shared" si="0"/>
        <v>2.8169014084507005E-2</v>
      </c>
      <c r="E8" s="44">
        <v>3</v>
      </c>
      <c r="F8" s="44">
        <v>2</v>
      </c>
      <c r="G8" s="43">
        <f t="shared" ref="G8" si="3">(F8/E8)-1</f>
        <v>-0.33333333333333337</v>
      </c>
      <c r="H8" s="180">
        <v>46</v>
      </c>
      <c r="I8" s="44">
        <v>28</v>
      </c>
      <c r="J8" s="181">
        <f t="shared" si="1"/>
        <v>-0.39130434782608692</v>
      </c>
      <c r="K8" s="44">
        <v>413</v>
      </c>
      <c r="L8" s="44">
        <v>404</v>
      </c>
      <c r="M8" s="43">
        <f t="shared" si="2"/>
        <v>-2.1791767554479424E-2</v>
      </c>
      <c r="N8" s="1"/>
      <c r="O8" s="1"/>
      <c r="P8" s="1"/>
      <c r="Q8" s="1"/>
      <c r="R8" s="1"/>
      <c r="S8" s="1"/>
      <c r="T8" s="1"/>
      <c r="U8" s="1"/>
      <c r="V8" s="1"/>
      <c r="W8" s="1"/>
      <c r="X8" s="1"/>
      <c r="Y8" s="1"/>
      <c r="Z8" s="1"/>
      <c r="AA8" s="1"/>
    </row>
    <row r="9" spans="1:27" ht="18.899999999999999" customHeight="1" thickBot="1" x14ac:dyDescent="0.3">
      <c r="A9" s="182" t="s">
        <v>35</v>
      </c>
      <c r="B9" s="183">
        <f>SUM(B6:B8)</f>
        <v>14120</v>
      </c>
      <c r="C9" s="184">
        <f>SUM(C6:C8)</f>
        <v>14658</v>
      </c>
      <c r="D9" s="185">
        <f>(C9/B9)-1</f>
        <v>3.8101983002832851E-2</v>
      </c>
      <c r="E9" s="183">
        <f>SUM(E6:E8)</f>
        <v>193</v>
      </c>
      <c r="F9" s="184">
        <f>SUM(F6:F8)</f>
        <v>182</v>
      </c>
      <c r="G9" s="185">
        <f>(F9/E9)-1</f>
        <v>-5.6994818652849721E-2</v>
      </c>
      <c r="H9" s="184">
        <f>SUM(H6:H8)</f>
        <v>984</v>
      </c>
      <c r="I9" s="184">
        <f>SUM(I6:I8)</f>
        <v>1020</v>
      </c>
      <c r="J9" s="186">
        <f>(I9/H9)-1</f>
        <v>3.6585365853658569E-2</v>
      </c>
      <c r="K9" s="183">
        <f>SUM(K6:K8)</f>
        <v>16420</v>
      </c>
      <c r="L9" s="184">
        <f>SUM(L6:L8)</f>
        <v>17006</v>
      </c>
      <c r="M9" s="186">
        <f>(L9/K9)-1</f>
        <v>3.5688185140072992E-2</v>
      </c>
      <c r="N9" s="1"/>
      <c r="O9" s="1"/>
      <c r="P9" s="1"/>
      <c r="Q9" s="1"/>
      <c r="R9" s="1"/>
      <c r="S9" s="1"/>
      <c r="T9" s="1"/>
      <c r="U9" s="1"/>
      <c r="V9" s="1"/>
      <c r="W9" s="1"/>
      <c r="X9" s="1"/>
      <c r="Y9" s="1"/>
      <c r="Z9" s="1"/>
      <c r="AA9" s="1"/>
    </row>
    <row r="10" spans="1:27" ht="18.899999999999999"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899999999999999"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5">
    <mergeCell ref="A4:A5"/>
    <mergeCell ref="B4:D4"/>
    <mergeCell ref="E4:G4"/>
    <mergeCell ref="H4:J4"/>
    <mergeCell ref="K4:M4"/>
  </mergeCells>
  <printOptions horizontalCentered="1"/>
  <pageMargins left="0.70866141732283472" right="0.70866141732283472" top="0.74803149606299213" bottom="0.74803149606299213" header="0.31496062992125984" footer="0.31496062992125984"/>
  <pageSetup paperSize="9" scale="71" orientation="portrait" verticalDpi="0" r:id="rId1"/>
  <ignoredErrors>
    <ignoredError sqref="B9:C9 E9:F9 H9:I9 K9:L9" formulaRange="1"/>
    <ignoredError sqref="D9 G9 J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36CB-03ED-4E7F-88B1-81C29D645709}">
  <sheetPr>
    <tabColor theme="0" tint="-4.9989318521683403E-2"/>
    <pageSetUpPr fitToPage="1"/>
  </sheetPr>
  <dimension ref="A1:AA39"/>
  <sheetViews>
    <sheetView showGridLines="0" zoomScaleNormal="100" workbookViewId="0">
      <selection activeCell="F2" sqref="F2"/>
    </sheetView>
  </sheetViews>
  <sheetFormatPr defaultColWidth="9.109375" defaultRowHeight="12" x14ac:dyDescent="0.25"/>
  <cols>
    <col min="1" max="1" width="21.6640625" style="3" customWidth="1"/>
    <col min="2" max="9" width="9.33203125" style="3" customWidth="1"/>
    <col min="10" max="10" width="3" style="3" customWidth="1"/>
    <col min="11" max="16384" width="9.109375" style="3"/>
  </cols>
  <sheetData>
    <row r="1" spans="1:27" ht="4.5" customHeight="1" x14ac:dyDescent="0.25"/>
    <row r="2" spans="1:27" ht="18.899999999999999" customHeight="1" x14ac:dyDescent="0.3">
      <c r="A2" s="16" t="s">
        <v>138</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5">
      <c r="A4" s="168" t="s">
        <v>126</v>
      </c>
      <c r="B4" s="169" t="s">
        <v>6</v>
      </c>
      <c r="C4" s="62" t="s">
        <v>40</v>
      </c>
      <c r="D4" s="170" t="s">
        <v>8</v>
      </c>
      <c r="E4" s="169" t="s">
        <v>41</v>
      </c>
      <c r="F4" s="62" t="s">
        <v>31</v>
      </c>
      <c r="G4" s="62" t="s">
        <v>18</v>
      </c>
      <c r="H4" s="170" t="s">
        <v>20</v>
      </c>
      <c r="I4" s="62" t="s">
        <v>24</v>
      </c>
      <c r="J4" s="1"/>
      <c r="K4" s="1"/>
      <c r="L4" s="1"/>
      <c r="M4" s="1"/>
      <c r="N4" s="1"/>
      <c r="O4" s="1"/>
      <c r="P4" s="1"/>
      <c r="Q4" s="1"/>
      <c r="R4" s="1"/>
      <c r="S4" s="1"/>
      <c r="T4" s="1"/>
      <c r="U4" s="1"/>
      <c r="V4" s="1"/>
      <c r="W4" s="1"/>
      <c r="X4" s="1"/>
      <c r="Y4" s="1"/>
      <c r="Z4" s="1"/>
      <c r="AA4" s="1"/>
    </row>
    <row r="5" spans="1:27" ht="18.899999999999999" customHeight="1" x14ac:dyDescent="0.25">
      <c r="A5" s="168">
        <v>2014</v>
      </c>
      <c r="B5" s="26">
        <v>11571</v>
      </c>
      <c r="C5" s="12">
        <v>830</v>
      </c>
      <c r="D5" s="162">
        <v>161</v>
      </c>
      <c r="E5" s="88">
        <f t="shared" ref="E5" si="0">F5+G5+H5</f>
        <v>14744</v>
      </c>
      <c r="F5" s="12">
        <v>171</v>
      </c>
      <c r="G5" s="12">
        <v>793</v>
      </c>
      <c r="H5" s="162">
        <v>13780</v>
      </c>
      <c r="I5" s="171">
        <f t="shared" ref="I5" si="1">F5/B5*100</f>
        <v>1.4778325123152709</v>
      </c>
      <c r="J5" s="1"/>
      <c r="K5" s="1"/>
      <c r="L5" s="1"/>
      <c r="M5" s="1"/>
      <c r="N5" s="1"/>
      <c r="O5" s="1"/>
      <c r="P5" s="1"/>
      <c r="Q5" s="1"/>
      <c r="R5" s="1"/>
      <c r="S5" s="1"/>
      <c r="T5" s="1"/>
      <c r="U5" s="1"/>
      <c r="V5" s="1"/>
      <c r="W5" s="1"/>
      <c r="X5" s="1"/>
      <c r="Y5" s="1"/>
      <c r="Z5" s="1"/>
      <c r="AA5" s="1"/>
    </row>
    <row r="6" spans="1:27" ht="18.899999999999999" customHeight="1" x14ac:dyDescent="0.25">
      <c r="A6" s="172">
        <v>2019</v>
      </c>
      <c r="B6" s="173">
        <v>13828</v>
      </c>
      <c r="C6" s="174">
        <v>902</v>
      </c>
      <c r="D6" s="175">
        <v>178</v>
      </c>
      <c r="E6" s="88">
        <f t="shared" ref="E6" si="2">F6+G6+H6</f>
        <v>17688</v>
      </c>
      <c r="F6" s="174">
        <v>194</v>
      </c>
      <c r="G6" s="174">
        <v>844</v>
      </c>
      <c r="H6" s="175">
        <v>16650</v>
      </c>
      <c r="I6" s="171">
        <f t="shared" ref="I6:I11" si="3">F6/B6*100</f>
        <v>1.4029505351460805</v>
      </c>
      <c r="J6" s="1"/>
      <c r="K6" s="1"/>
      <c r="L6" s="1"/>
      <c r="M6" s="1"/>
      <c r="N6" s="1"/>
      <c r="O6" s="1"/>
      <c r="P6" s="1"/>
      <c r="Q6" s="1"/>
      <c r="R6" s="1"/>
      <c r="S6" s="1"/>
      <c r="T6" s="1"/>
      <c r="U6" s="1"/>
      <c r="V6" s="1"/>
      <c r="W6" s="1"/>
      <c r="X6" s="1"/>
      <c r="Y6" s="1"/>
      <c r="Z6" s="1"/>
      <c r="AA6" s="1"/>
    </row>
    <row r="7" spans="1:27" ht="18.899999999999999" customHeight="1" x14ac:dyDescent="0.25">
      <c r="A7" s="172">
        <v>2020</v>
      </c>
      <c r="B7" s="173">
        <v>9424</v>
      </c>
      <c r="C7" s="174">
        <v>664</v>
      </c>
      <c r="D7" s="175">
        <v>124</v>
      </c>
      <c r="E7" s="88">
        <f>F7+G7+H7</f>
        <v>11728</v>
      </c>
      <c r="F7" s="174">
        <v>131</v>
      </c>
      <c r="G7" s="174">
        <v>625</v>
      </c>
      <c r="H7" s="175">
        <v>10972</v>
      </c>
      <c r="I7" s="171">
        <f t="shared" si="3"/>
        <v>1.3900679117147707</v>
      </c>
      <c r="J7" s="1"/>
      <c r="K7" s="1"/>
      <c r="L7" s="1"/>
      <c r="M7" s="1"/>
      <c r="N7" s="1"/>
      <c r="O7" s="1"/>
      <c r="P7" s="1"/>
      <c r="Q7" s="1"/>
      <c r="R7" s="1"/>
      <c r="S7" s="1"/>
      <c r="T7" s="1"/>
      <c r="U7" s="1"/>
      <c r="V7" s="1"/>
      <c r="W7" s="1"/>
      <c r="X7" s="1"/>
      <c r="Y7" s="1"/>
      <c r="Z7" s="1"/>
      <c r="AA7" s="1"/>
    </row>
    <row r="8" spans="1:27" ht="18.899999999999999" customHeight="1" x14ac:dyDescent="0.25">
      <c r="A8" s="172">
        <v>2021</v>
      </c>
      <c r="B8" s="173">
        <v>9208</v>
      </c>
      <c r="C8" s="174">
        <v>684</v>
      </c>
      <c r="D8" s="175">
        <v>104</v>
      </c>
      <c r="E8" s="88">
        <f>F8+G8+H8</f>
        <v>11275</v>
      </c>
      <c r="F8" s="174">
        <v>108</v>
      </c>
      <c r="G8" s="174">
        <v>637</v>
      </c>
      <c r="H8" s="175">
        <v>10530</v>
      </c>
      <c r="I8" s="171">
        <f>F8/B8*100</f>
        <v>1.1728931364031276</v>
      </c>
      <c r="J8" s="1"/>
      <c r="K8" s="1"/>
      <c r="L8" s="1"/>
      <c r="M8" s="1"/>
      <c r="N8" s="1"/>
      <c r="O8" s="1"/>
      <c r="P8" s="1"/>
      <c r="Q8" s="1"/>
      <c r="R8" s="1"/>
      <c r="S8" s="1"/>
      <c r="T8" s="1"/>
      <c r="U8" s="1"/>
      <c r="V8" s="1"/>
      <c r="W8" s="1"/>
      <c r="X8" s="1"/>
      <c r="Y8" s="1"/>
      <c r="Z8" s="1"/>
      <c r="AA8" s="1"/>
    </row>
    <row r="9" spans="1:27" ht="18.899999999999999" customHeight="1" x14ac:dyDescent="0.25">
      <c r="A9" s="172">
        <v>2022</v>
      </c>
      <c r="B9" s="173">
        <v>12307</v>
      </c>
      <c r="C9" s="174">
        <v>899</v>
      </c>
      <c r="D9" s="175">
        <v>157</v>
      </c>
      <c r="E9" s="88">
        <f>F9+G9+H9</f>
        <v>15368</v>
      </c>
      <c r="F9" s="174">
        <v>173</v>
      </c>
      <c r="G9" s="174">
        <v>888</v>
      </c>
      <c r="H9" s="175">
        <v>14307</v>
      </c>
      <c r="I9" s="171">
        <f t="shared" si="3"/>
        <v>1.4057040708539854</v>
      </c>
      <c r="J9" s="1"/>
      <c r="K9" s="1"/>
      <c r="L9" s="1"/>
      <c r="M9" s="1"/>
      <c r="N9" s="1"/>
      <c r="O9" s="1"/>
      <c r="P9" s="1"/>
      <c r="Q9" s="1"/>
      <c r="R9" s="1"/>
      <c r="S9" s="1"/>
      <c r="T9" s="1"/>
      <c r="U9" s="1"/>
      <c r="V9" s="1"/>
      <c r="W9" s="1"/>
      <c r="X9" s="1"/>
      <c r="Y9" s="1"/>
      <c r="Z9" s="1"/>
      <c r="AA9" s="1"/>
    </row>
    <row r="10" spans="1:27" ht="18.899999999999999" customHeight="1" x14ac:dyDescent="0.25">
      <c r="A10" s="172">
        <v>2023</v>
      </c>
      <c r="B10" s="173">
        <v>13531</v>
      </c>
      <c r="C10" s="174">
        <v>959</v>
      </c>
      <c r="D10" s="175">
        <v>175</v>
      </c>
      <c r="E10" s="88">
        <f>F10+G10+H10</f>
        <v>16829</v>
      </c>
      <c r="F10" s="174">
        <v>188</v>
      </c>
      <c r="G10" s="174">
        <v>898</v>
      </c>
      <c r="H10" s="175">
        <v>15743</v>
      </c>
      <c r="I10" s="171">
        <f t="shared" si="3"/>
        <v>1.3894021136649175</v>
      </c>
      <c r="J10" s="1"/>
      <c r="K10" s="1"/>
      <c r="L10" s="1"/>
      <c r="M10" s="1"/>
      <c r="N10" s="1"/>
      <c r="O10" s="1"/>
      <c r="P10" s="1"/>
      <c r="Q10" s="1"/>
      <c r="R10" s="1"/>
      <c r="S10" s="1"/>
      <c r="T10" s="1"/>
      <c r="U10" s="1"/>
      <c r="V10" s="1"/>
      <c r="W10" s="1"/>
      <c r="X10" s="1"/>
      <c r="Y10" s="1"/>
      <c r="Z10" s="1"/>
      <c r="AA10" s="1"/>
    </row>
    <row r="11" spans="1:27" ht="18.899999999999999" customHeight="1" x14ac:dyDescent="0.25">
      <c r="A11" s="172">
        <v>2024</v>
      </c>
      <c r="B11" s="173">
        <v>14045</v>
      </c>
      <c r="C11" s="174">
        <v>1023</v>
      </c>
      <c r="D11" s="175">
        <v>169</v>
      </c>
      <c r="E11" s="88">
        <f>F11+G11+H11</f>
        <v>17465</v>
      </c>
      <c r="F11" s="174">
        <v>179</v>
      </c>
      <c r="G11" s="174">
        <v>954</v>
      </c>
      <c r="H11" s="175">
        <v>16332</v>
      </c>
      <c r="I11" s="171">
        <f t="shared" si="3"/>
        <v>1.2744749021003916</v>
      </c>
      <c r="J11" s="1"/>
      <c r="K11" s="1"/>
      <c r="L11" s="1"/>
      <c r="M11" s="1"/>
      <c r="N11" s="1"/>
      <c r="O11" s="1"/>
      <c r="P11" s="1"/>
      <c r="Q11" s="1"/>
      <c r="R11" s="1"/>
      <c r="S11" s="1"/>
      <c r="T11" s="1"/>
      <c r="U11" s="1"/>
      <c r="V11" s="1"/>
      <c r="W11" s="1"/>
      <c r="X11" s="1"/>
      <c r="Y11" s="1"/>
      <c r="Z11" s="1"/>
      <c r="AA11" s="1"/>
    </row>
    <row r="12" spans="1:27" ht="18.899999999999999" customHeight="1" x14ac:dyDescent="0.25">
      <c r="A12" s="176" t="s">
        <v>194</v>
      </c>
      <c r="B12" s="177">
        <f>B11/B5-1</f>
        <v>0.21381038803906316</v>
      </c>
      <c r="C12" s="177">
        <f t="shared" ref="C12:I12" si="4">C11/C5-1</f>
        <v>0.23253012048192767</v>
      </c>
      <c r="D12" s="177">
        <f t="shared" si="4"/>
        <v>4.9689440993788914E-2</v>
      </c>
      <c r="E12" s="177">
        <f t="shared" si="4"/>
        <v>0.18454964731416168</v>
      </c>
      <c r="F12" s="177">
        <f t="shared" si="4"/>
        <v>4.6783625730994149E-2</v>
      </c>
      <c r="G12" s="177">
        <f t="shared" si="4"/>
        <v>0.20302648171500626</v>
      </c>
      <c r="H12" s="177">
        <f t="shared" si="4"/>
        <v>0.18519593613933227</v>
      </c>
      <c r="I12" s="177">
        <f t="shared" si="4"/>
        <v>-0.13760531624540162</v>
      </c>
      <c r="J12" s="1"/>
      <c r="K12" s="1"/>
      <c r="L12" s="1"/>
      <c r="M12" s="1"/>
      <c r="N12" s="1"/>
      <c r="O12" s="1"/>
      <c r="P12" s="1"/>
      <c r="Q12" s="1"/>
      <c r="R12" s="1"/>
      <c r="S12" s="1"/>
      <c r="T12" s="1"/>
      <c r="U12" s="1"/>
      <c r="V12" s="1"/>
      <c r="W12" s="1"/>
      <c r="X12" s="1"/>
      <c r="Y12" s="1"/>
      <c r="Z12" s="1"/>
      <c r="AA12" s="1"/>
    </row>
    <row r="13" spans="1:27" ht="18.899999999999999" customHeight="1" x14ac:dyDescent="0.25">
      <c r="A13" s="176" t="s">
        <v>184</v>
      </c>
      <c r="B13" s="177">
        <f>B11/B6-1</f>
        <v>1.5692797223025634E-2</v>
      </c>
      <c r="C13" s="177">
        <f t="shared" ref="C13:I13" si="5">C11/C6-1</f>
        <v>0.13414634146341453</v>
      </c>
      <c r="D13" s="177">
        <f t="shared" si="5"/>
        <v>-5.0561797752809001E-2</v>
      </c>
      <c r="E13" s="177">
        <f t="shared" si="5"/>
        <v>-1.2607417458163739E-2</v>
      </c>
      <c r="F13" s="177">
        <f t="shared" si="5"/>
        <v>-7.7319587628865927E-2</v>
      </c>
      <c r="G13" s="177">
        <f t="shared" si="5"/>
        <v>0.13033175355450233</v>
      </c>
      <c r="H13" s="177">
        <f t="shared" si="5"/>
        <v>-1.9099099099099126E-2</v>
      </c>
      <c r="I13" s="177">
        <f t="shared" si="5"/>
        <v>-9.1575312049267277E-2</v>
      </c>
      <c r="J13" s="1"/>
      <c r="K13" s="1"/>
      <c r="L13" s="1"/>
      <c r="M13" s="1"/>
      <c r="N13" s="1"/>
      <c r="O13" s="1"/>
      <c r="P13" s="1"/>
      <c r="Q13" s="1"/>
      <c r="R13" s="1"/>
      <c r="S13" s="1"/>
      <c r="T13" s="1"/>
      <c r="U13" s="1"/>
      <c r="V13" s="1"/>
      <c r="W13" s="1"/>
      <c r="X13" s="1"/>
      <c r="Y13" s="1"/>
      <c r="Z13" s="1"/>
      <c r="AA13" s="1"/>
    </row>
    <row r="14" spans="1:27" ht="18.899999999999999" customHeight="1" thickBot="1" x14ac:dyDescent="0.3">
      <c r="A14" s="178" t="s">
        <v>187</v>
      </c>
      <c r="B14" s="179">
        <f>B11/B10-1</f>
        <v>3.7986845022540905E-2</v>
      </c>
      <c r="C14" s="179">
        <f t="shared" ref="C14:I14" si="6">C11/C10-1</f>
        <v>6.6736183524504611E-2</v>
      </c>
      <c r="D14" s="179">
        <f t="shared" si="6"/>
        <v>-3.4285714285714253E-2</v>
      </c>
      <c r="E14" s="179">
        <f t="shared" si="6"/>
        <v>3.779190682750011E-2</v>
      </c>
      <c r="F14" s="179">
        <f t="shared" si="6"/>
        <v>-4.7872340425531901E-2</v>
      </c>
      <c r="G14" s="179">
        <f t="shared" si="6"/>
        <v>6.2360801781737196E-2</v>
      </c>
      <c r="H14" s="179">
        <f t="shared" si="6"/>
        <v>3.741345359842474E-2</v>
      </c>
      <c r="I14" s="179">
        <f t="shared" si="6"/>
        <v>-8.2717026578702169E-2</v>
      </c>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9" spans="1:27" x14ac:dyDescent="0.25">
      <c r="I39" s="1"/>
    </row>
  </sheetData>
  <phoneticPr fontId="6" type="noConversion"/>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DE7C1-47D7-4AFF-B21A-1A79C4EA624B}">
  <sheetPr>
    <pageSetUpPr fitToPage="1"/>
  </sheetPr>
  <dimension ref="A1:AA39"/>
  <sheetViews>
    <sheetView showGridLines="0" zoomScaleNormal="100" workbookViewId="0">
      <selection activeCell="F2" sqref="F2"/>
    </sheetView>
  </sheetViews>
  <sheetFormatPr defaultColWidth="9.109375" defaultRowHeight="12" x14ac:dyDescent="0.25"/>
  <cols>
    <col min="1" max="1" width="18.6640625" style="3" customWidth="1"/>
    <col min="2" max="13" width="7.88671875" style="3" customWidth="1"/>
    <col min="14" max="14" width="2.88671875" style="3" customWidth="1"/>
    <col min="15" max="16384" width="9.109375" style="3"/>
  </cols>
  <sheetData>
    <row r="1" spans="1:27" ht="6.75" customHeight="1" x14ac:dyDescent="0.25"/>
    <row r="2" spans="1:27" ht="18.899999999999999" customHeight="1" x14ac:dyDescent="0.3">
      <c r="A2" s="16" t="s">
        <v>139</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42" t="s">
        <v>42</v>
      </c>
      <c r="B4" s="244" t="s">
        <v>6</v>
      </c>
      <c r="C4" s="245"/>
      <c r="D4" s="246"/>
      <c r="E4" s="245" t="s">
        <v>31</v>
      </c>
      <c r="F4" s="245"/>
      <c r="G4" s="245"/>
      <c r="H4" s="247" t="s">
        <v>18</v>
      </c>
      <c r="I4" s="245"/>
      <c r="J4" s="248"/>
      <c r="K4" s="247" t="s">
        <v>20</v>
      </c>
      <c r="L4" s="245"/>
      <c r="M4" s="248"/>
      <c r="N4" s="1"/>
      <c r="O4" s="1"/>
      <c r="P4" s="1"/>
      <c r="Q4" s="1"/>
      <c r="R4" s="1"/>
      <c r="S4" s="1"/>
      <c r="T4" s="1"/>
      <c r="U4" s="1"/>
      <c r="V4" s="1"/>
      <c r="W4" s="1"/>
      <c r="X4" s="1"/>
      <c r="Y4" s="1"/>
      <c r="Z4" s="1"/>
      <c r="AA4" s="1"/>
    </row>
    <row r="5" spans="1:27" ht="30" customHeight="1" x14ac:dyDescent="0.25">
      <c r="A5" s="243"/>
      <c r="B5" s="160">
        <v>2019</v>
      </c>
      <c r="C5" s="160">
        <v>2023</v>
      </c>
      <c r="D5" s="160">
        <v>2024</v>
      </c>
      <c r="E5" s="160">
        <v>2019</v>
      </c>
      <c r="F5" s="160">
        <v>2023</v>
      </c>
      <c r="G5" s="160">
        <v>2024</v>
      </c>
      <c r="H5" s="160">
        <v>2019</v>
      </c>
      <c r="I5" s="160">
        <v>2023</v>
      </c>
      <c r="J5" s="160">
        <v>2024</v>
      </c>
      <c r="K5" s="160">
        <v>2019</v>
      </c>
      <c r="L5" s="160">
        <v>2023</v>
      </c>
      <c r="M5" s="160">
        <v>2024</v>
      </c>
      <c r="N5" s="1"/>
      <c r="O5" s="1"/>
      <c r="P5" s="1"/>
      <c r="Q5" s="1"/>
      <c r="R5" s="1"/>
      <c r="S5" s="1"/>
      <c r="T5" s="1"/>
      <c r="U5" s="1"/>
      <c r="V5" s="1"/>
      <c r="W5" s="1"/>
      <c r="X5" s="1"/>
      <c r="Y5" s="1"/>
      <c r="Z5" s="1"/>
      <c r="AA5" s="1"/>
    </row>
    <row r="6" spans="1:27" ht="17.100000000000001" customHeight="1" x14ac:dyDescent="0.25">
      <c r="A6" s="161" t="s">
        <v>50</v>
      </c>
      <c r="B6" s="12">
        <v>2832</v>
      </c>
      <c r="C6" s="12">
        <v>2668</v>
      </c>
      <c r="D6" s="162">
        <v>2666</v>
      </c>
      <c r="E6" s="26">
        <v>45</v>
      </c>
      <c r="F6" s="12">
        <v>42</v>
      </c>
      <c r="G6" s="162">
        <v>34</v>
      </c>
      <c r="H6" s="26">
        <v>154</v>
      </c>
      <c r="I6" s="12">
        <v>171</v>
      </c>
      <c r="J6" s="162">
        <v>179</v>
      </c>
      <c r="K6" s="26">
        <v>3395</v>
      </c>
      <c r="L6" s="12">
        <v>3127</v>
      </c>
      <c r="M6" s="163">
        <v>3097</v>
      </c>
      <c r="N6" s="1"/>
      <c r="O6" s="1"/>
      <c r="P6" s="1"/>
      <c r="Q6" s="1"/>
      <c r="R6" s="1"/>
      <c r="S6" s="1"/>
      <c r="T6" s="1"/>
      <c r="U6" s="1"/>
      <c r="V6" s="1"/>
      <c r="W6" s="1"/>
      <c r="X6" s="1"/>
      <c r="Y6" s="1"/>
      <c r="Z6" s="1"/>
      <c r="AA6" s="1"/>
    </row>
    <row r="7" spans="1:27" ht="17.100000000000001" customHeight="1" x14ac:dyDescent="0.25">
      <c r="A7" s="161" t="s">
        <v>143</v>
      </c>
      <c r="B7" s="12">
        <v>2358</v>
      </c>
      <c r="C7" s="12">
        <v>2314</v>
      </c>
      <c r="D7" s="162">
        <v>2612</v>
      </c>
      <c r="E7" s="26">
        <v>38</v>
      </c>
      <c r="F7" s="12">
        <v>28</v>
      </c>
      <c r="G7" s="162">
        <v>36</v>
      </c>
      <c r="H7" s="26">
        <v>141</v>
      </c>
      <c r="I7" s="12">
        <v>158</v>
      </c>
      <c r="J7" s="162">
        <v>170</v>
      </c>
      <c r="K7" s="26">
        <v>2807</v>
      </c>
      <c r="L7" s="12">
        <v>2676</v>
      </c>
      <c r="M7" s="163">
        <v>3070</v>
      </c>
      <c r="N7" s="1"/>
      <c r="O7" s="1"/>
      <c r="P7" s="1"/>
      <c r="Q7" s="1"/>
      <c r="R7" s="1"/>
      <c r="S7" s="1"/>
      <c r="T7" s="1"/>
      <c r="U7" s="1"/>
      <c r="V7" s="1"/>
      <c r="W7" s="1"/>
      <c r="X7" s="1"/>
      <c r="Y7" s="1"/>
      <c r="Z7" s="1"/>
      <c r="AA7" s="1"/>
    </row>
    <row r="8" spans="1:27" ht="17.100000000000001" customHeight="1" x14ac:dyDescent="0.25">
      <c r="A8" s="161" t="s">
        <v>137</v>
      </c>
      <c r="B8" s="12">
        <v>2859</v>
      </c>
      <c r="C8" s="12">
        <v>2685</v>
      </c>
      <c r="D8" s="162">
        <v>2642</v>
      </c>
      <c r="E8" s="26">
        <v>34</v>
      </c>
      <c r="F8" s="12">
        <v>31</v>
      </c>
      <c r="G8" s="162">
        <v>33</v>
      </c>
      <c r="H8" s="26">
        <v>194</v>
      </c>
      <c r="I8" s="12">
        <v>167</v>
      </c>
      <c r="J8" s="162">
        <v>165</v>
      </c>
      <c r="K8" s="26">
        <v>3445</v>
      </c>
      <c r="L8" s="12">
        <v>3114</v>
      </c>
      <c r="M8" s="163">
        <v>3088</v>
      </c>
      <c r="N8" s="1"/>
      <c r="O8" s="1"/>
      <c r="P8" s="1"/>
      <c r="Q8" s="1"/>
      <c r="R8" s="1"/>
      <c r="S8" s="1"/>
      <c r="T8" s="1"/>
      <c r="U8" s="1"/>
      <c r="V8" s="1"/>
      <c r="W8" s="1"/>
      <c r="X8" s="1"/>
      <c r="Y8" s="1"/>
      <c r="Z8" s="1"/>
      <c r="AA8" s="1"/>
    </row>
    <row r="9" spans="1:27" ht="17.100000000000001" customHeight="1" x14ac:dyDescent="0.25">
      <c r="A9" s="3" t="s">
        <v>202</v>
      </c>
      <c r="B9" s="12">
        <v>2682</v>
      </c>
      <c r="C9" s="12">
        <v>2848</v>
      </c>
      <c r="D9" s="162">
        <v>2935</v>
      </c>
      <c r="E9" s="26">
        <v>32</v>
      </c>
      <c r="F9" s="12">
        <v>53</v>
      </c>
      <c r="G9" s="162">
        <v>32</v>
      </c>
      <c r="H9" s="26">
        <v>153</v>
      </c>
      <c r="I9" s="12">
        <v>221</v>
      </c>
      <c r="J9" s="162">
        <v>217</v>
      </c>
      <c r="K9" s="26">
        <v>3303</v>
      </c>
      <c r="L9" s="12">
        <v>3354</v>
      </c>
      <c r="M9" s="163">
        <v>3367</v>
      </c>
      <c r="N9" s="1"/>
      <c r="O9" s="1"/>
      <c r="P9" s="1"/>
      <c r="Q9" s="1"/>
      <c r="R9" s="1"/>
      <c r="S9" s="1"/>
      <c r="T9" s="1"/>
      <c r="U9" s="1"/>
      <c r="V9" s="1"/>
      <c r="W9" s="1"/>
      <c r="X9" s="1"/>
      <c r="Y9" s="1"/>
      <c r="Z9" s="1"/>
      <c r="AA9" s="1"/>
    </row>
    <row r="10" spans="1:27" ht="17.100000000000001" customHeight="1" x14ac:dyDescent="0.25">
      <c r="A10" s="3" t="s">
        <v>210</v>
      </c>
      <c r="B10" s="12">
        <v>3097</v>
      </c>
      <c r="C10" s="12">
        <v>3016</v>
      </c>
      <c r="D10" s="162">
        <v>3190</v>
      </c>
      <c r="E10" s="26">
        <v>45</v>
      </c>
      <c r="F10" s="12">
        <v>34</v>
      </c>
      <c r="G10" s="162">
        <v>44</v>
      </c>
      <c r="H10" s="26">
        <v>202</v>
      </c>
      <c r="I10" s="12">
        <v>181</v>
      </c>
      <c r="J10" s="162">
        <v>223</v>
      </c>
      <c r="K10" s="26">
        <v>3700</v>
      </c>
      <c r="L10" s="12">
        <v>3472</v>
      </c>
      <c r="M10" s="163">
        <v>3710</v>
      </c>
      <c r="N10" s="1"/>
      <c r="O10" s="1"/>
      <c r="P10" s="1"/>
      <c r="Q10" s="1"/>
      <c r="R10" s="1"/>
      <c r="S10" s="1"/>
      <c r="T10" s="1"/>
      <c r="U10" s="1"/>
      <c r="V10" s="1"/>
      <c r="W10" s="1"/>
      <c r="X10" s="1"/>
      <c r="Y10" s="1"/>
      <c r="Z10" s="1"/>
      <c r="AA10" s="1"/>
    </row>
    <row r="11" spans="1:27" ht="17.100000000000001" customHeight="1" thickBot="1" x14ac:dyDescent="0.3">
      <c r="A11" s="164" t="s">
        <v>35</v>
      </c>
      <c r="B11" s="165">
        <f>SUM(B6:B10)</f>
        <v>13828</v>
      </c>
      <c r="C11" s="165">
        <f t="shared" ref="C11:M11" si="0">SUM(C6:C10)</f>
        <v>13531</v>
      </c>
      <c r="D11" s="165">
        <f t="shared" si="0"/>
        <v>14045</v>
      </c>
      <c r="E11" s="165">
        <f t="shared" si="0"/>
        <v>194</v>
      </c>
      <c r="F11" s="165">
        <f t="shared" si="0"/>
        <v>188</v>
      </c>
      <c r="G11" s="165">
        <f t="shared" si="0"/>
        <v>179</v>
      </c>
      <c r="H11" s="165">
        <f t="shared" si="0"/>
        <v>844</v>
      </c>
      <c r="I11" s="165">
        <f t="shared" si="0"/>
        <v>898</v>
      </c>
      <c r="J11" s="165">
        <f t="shared" si="0"/>
        <v>954</v>
      </c>
      <c r="K11" s="165">
        <f t="shared" si="0"/>
        <v>16650</v>
      </c>
      <c r="L11" s="165">
        <f t="shared" si="0"/>
        <v>15743</v>
      </c>
      <c r="M11" s="165">
        <f t="shared" si="0"/>
        <v>16332</v>
      </c>
      <c r="N11" s="1"/>
      <c r="O11" s="1"/>
      <c r="P11" s="1"/>
      <c r="Q11" s="1"/>
      <c r="R11" s="1"/>
      <c r="S11" s="1"/>
      <c r="T11" s="1"/>
      <c r="U11" s="1"/>
      <c r="V11" s="1"/>
      <c r="W11" s="1"/>
      <c r="X11" s="1"/>
      <c r="Y11" s="1"/>
      <c r="Z11" s="1"/>
      <c r="AA11" s="1"/>
    </row>
    <row r="12" spans="1:27" ht="18.899999999999999"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899999999999999" customHeight="1" x14ac:dyDescent="0.3">
      <c r="A13" s="16" t="s">
        <v>156</v>
      </c>
      <c r="B13" s="2"/>
      <c r="C13" s="2"/>
      <c r="D13" s="2"/>
      <c r="E13" s="1"/>
      <c r="F13" s="1"/>
      <c r="G13" s="1"/>
      <c r="H13" s="1"/>
      <c r="I13" s="1"/>
      <c r="J13" s="1"/>
      <c r="K13" s="1"/>
      <c r="L13" s="1"/>
      <c r="M13" s="1"/>
      <c r="N13" s="1"/>
      <c r="O13" s="1"/>
      <c r="P13" s="1"/>
      <c r="Q13" s="1"/>
      <c r="R13" s="1"/>
      <c r="S13" s="1"/>
      <c r="T13" s="1"/>
      <c r="U13" s="1"/>
      <c r="V13" s="1"/>
      <c r="W13" s="1"/>
      <c r="X13" s="1"/>
      <c r="Y13" s="1"/>
      <c r="Z13" s="1"/>
      <c r="AA13" s="1"/>
    </row>
    <row r="14" spans="1:27" ht="18.899999999999999" customHeight="1" thickBot="1" x14ac:dyDescent="0.3">
      <c r="A14" s="2"/>
      <c r="B14" s="2"/>
      <c r="C14" s="2"/>
      <c r="D14" s="2"/>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240" t="s">
        <v>42</v>
      </c>
      <c r="B15" s="236" t="s">
        <v>6</v>
      </c>
      <c r="C15" s="236"/>
      <c r="D15" s="237"/>
      <c r="E15" s="236" t="s">
        <v>31</v>
      </c>
      <c r="F15" s="236"/>
      <c r="G15" s="236"/>
      <c r="H15" s="235" t="s">
        <v>18</v>
      </c>
      <c r="I15" s="236"/>
      <c r="J15" s="237"/>
      <c r="K15" s="236" t="s">
        <v>20</v>
      </c>
      <c r="L15" s="236"/>
      <c r="M15" s="236"/>
      <c r="N15" s="1"/>
      <c r="O15" s="1"/>
      <c r="P15" s="1"/>
      <c r="Q15" s="1"/>
      <c r="R15" s="1"/>
      <c r="S15" s="1"/>
      <c r="T15" s="1"/>
      <c r="U15" s="1"/>
      <c r="V15" s="1"/>
      <c r="W15" s="1"/>
      <c r="X15" s="1"/>
      <c r="Y15" s="1"/>
      <c r="Z15" s="1"/>
      <c r="AA15" s="1"/>
    </row>
    <row r="16" spans="1:27" ht="24.75" customHeight="1" x14ac:dyDescent="0.25">
      <c r="A16" s="240"/>
      <c r="B16" s="241" t="s">
        <v>147</v>
      </c>
      <c r="C16" s="241"/>
      <c r="D16" s="241"/>
      <c r="E16" s="241"/>
      <c r="F16" s="241"/>
      <c r="G16" s="241"/>
      <c r="H16" s="241"/>
      <c r="I16" s="241"/>
      <c r="J16" s="241"/>
      <c r="K16" s="241"/>
      <c r="L16" s="241"/>
      <c r="M16" s="241"/>
      <c r="N16" s="1"/>
      <c r="O16" s="1"/>
      <c r="P16" s="1"/>
      <c r="Q16" s="1"/>
      <c r="R16" s="1"/>
      <c r="S16" s="1"/>
      <c r="T16" s="1"/>
      <c r="U16" s="1"/>
      <c r="V16" s="1"/>
      <c r="W16" s="1"/>
      <c r="X16" s="1"/>
      <c r="Y16" s="1"/>
      <c r="Z16" s="1"/>
      <c r="AA16" s="1"/>
    </row>
    <row r="17" spans="1:27" ht="18.899999999999999" customHeight="1" x14ac:dyDescent="0.25">
      <c r="A17" s="5"/>
      <c r="B17" s="91" t="s">
        <v>188</v>
      </c>
      <c r="C17" s="91" t="s">
        <v>189</v>
      </c>
      <c r="D17" s="91"/>
      <c r="E17" s="91" t="s">
        <v>188</v>
      </c>
      <c r="F17" s="91" t="s">
        <v>189</v>
      </c>
      <c r="G17" s="92"/>
      <c r="H17" s="91" t="s">
        <v>188</v>
      </c>
      <c r="I17" s="91" t="s">
        <v>189</v>
      </c>
      <c r="J17" s="92"/>
      <c r="K17" s="91" t="s">
        <v>188</v>
      </c>
      <c r="L17" s="91" t="s">
        <v>189</v>
      </c>
      <c r="M17" s="166"/>
      <c r="N17" s="1"/>
      <c r="O17" s="1"/>
      <c r="P17" s="1"/>
      <c r="Q17" s="1"/>
      <c r="R17" s="1"/>
      <c r="S17" s="1"/>
      <c r="T17" s="1"/>
      <c r="U17" s="1"/>
      <c r="V17" s="1"/>
      <c r="W17" s="1"/>
      <c r="X17" s="1"/>
      <c r="Y17" s="1"/>
      <c r="Z17" s="1"/>
      <c r="AA17" s="1"/>
    </row>
    <row r="18" spans="1:27" ht="18.75" customHeight="1" thickBot="1" x14ac:dyDescent="0.3">
      <c r="A18" s="56" t="s">
        <v>50</v>
      </c>
      <c r="B18" s="94">
        <f>(D6/B6)-1</f>
        <v>-5.8615819209039577E-2</v>
      </c>
      <c r="C18" s="95">
        <f>(D6/C6)-1</f>
        <v>-7.496251874062887E-4</v>
      </c>
      <c r="D18" s="98"/>
      <c r="E18" s="99">
        <f>(G6/E6)-1</f>
        <v>-0.24444444444444446</v>
      </c>
      <c r="F18" s="97">
        <f>(G6/F6)-1</f>
        <v>-0.19047619047619047</v>
      </c>
      <c r="G18" s="100"/>
      <c r="H18" s="97">
        <f t="shared" ref="H18:H23" si="1">(J6/H6)-1</f>
        <v>0.16233766233766245</v>
      </c>
      <c r="I18" s="97">
        <f>(J6/I6)-1</f>
        <v>4.6783625730994149E-2</v>
      </c>
      <c r="J18" s="100"/>
      <c r="K18" s="97">
        <f>(M6/K6)-1</f>
        <v>-8.7776141384388828E-2</v>
      </c>
      <c r="L18" s="97">
        <f>(M6/L6)-1</f>
        <v>-9.59385992964501E-3</v>
      </c>
      <c r="M18" s="1"/>
      <c r="N18" s="1"/>
      <c r="O18" s="1"/>
      <c r="P18" s="1"/>
      <c r="Q18" s="1"/>
      <c r="R18" s="1"/>
      <c r="S18" s="1"/>
      <c r="T18" s="1"/>
      <c r="U18" s="1"/>
      <c r="V18" s="1"/>
      <c r="W18" s="1"/>
      <c r="X18" s="1"/>
      <c r="Y18" s="1"/>
      <c r="Z18" s="1"/>
      <c r="AA18" s="1"/>
    </row>
    <row r="19" spans="1:27" ht="18.75" customHeight="1" thickTop="1" thickBot="1" x14ac:dyDescent="0.3">
      <c r="A19" s="56" t="s">
        <v>143</v>
      </c>
      <c r="B19" s="224">
        <f>(D7/B7)-1</f>
        <v>0.10771840542832911</v>
      </c>
      <c r="C19" s="225">
        <f>(D7/C7)-1</f>
        <v>0.12878133102852196</v>
      </c>
      <c r="D19" s="98"/>
      <c r="E19" s="99">
        <f>(G7/E7)-1</f>
        <v>-5.2631578947368474E-2</v>
      </c>
      <c r="F19" s="97">
        <f>(G7/F7)-1</f>
        <v>0.28571428571428581</v>
      </c>
      <c r="G19" s="100"/>
      <c r="H19" s="97">
        <f t="shared" si="1"/>
        <v>0.20567375886524819</v>
      </c>
      <c r="I19" s="97">
        <f>(J7/I7)-1</f>
        <v>7.5949367088607556E-2</v>
      </c>
      <c r="J19" s="100"/>
      <c r="K19" s="97">
        <f>(M7/K7)-1</f>
        <v>9.3694335589597388E-2</v>
      </c>
      <c r="L19" s="97">
        <f>(M7/L7)-1</f>
        <v>0.1472346786248131</v>
      </c>
      <c r="M19" s="1"/>
      <c r="N19" s="1"/>
      <c r="O19" s="1"/>
      <c r="P19" s="1"/>
      <c r="Q19" s="1"/>
      <c r="R19" s="1"/>
      <c r="S19" s="1"/>
      <c r="T19" s="1"/>
      <c r="U19" s="1"/>
      <c r="V19" s="1"/>
      <c r="W19" s="1"/>
      <c r="X19" s="1"/>
      <c r="Y19" s="1"/>
      <c r="Z19" s="1"/>
      <c r="AA19" s="1"/>
    </row>
    <row r="20" spans="1:27" ht="18.75" customHeight="1" thickTop="1" thickBot="1" x14ac:dyDescent="0.3">
      <c r="A20" s="63" t="s">
        <v>137</v>
      </c>
      <c r="B20" s="224">
        <f>(D8/B8)-1</f>
        <v>-7.5900664568030796E-2</v>
      </c>
      <c r="C20" s="225">
        <f>(D8/C8)-1</f>
        <v>-1.6014897579143428E-2</v>
      </c>
      <c r="D20" s="97"/>
      <c r="E20" s="99">
        <f>(G8/E8)-1</f>
        <v>-2.9411764705882359E-2</v>
      </c>
      <c r="F20" s="97">
        <f>(G8/F8)-1</f>
        <v>6.4516129032258007E-2</v>
      </c>
      <c r="G20" s="97"/>
      <c r="H20" s="97">
        <f t="shared" si="1"/>
        <v>-0.14948453608247425</v>
      </c>
      <c r="I20" s="97">
        <f>(J8/I8)-1</f>
        <v>-1.19760479041916E-2</v>
      </c>
      <c r="J20" s="97"/>
      <c r="K20" s="97">
        <f>(M8/K8)-1</f>
        <v>-0.10362844702467344</v>
      </c>
      <c r="L20" s="97">
        <f>(M8/L8)-1</f>
        <v>-8.3493898522800647E-3</v>
      </c>
      <c r="M20" s="1"/>
      <c r="N20" s="1"/>
      <c r="O20" s="1"/>
      <c r="P20" s="1"/>
      <c r="Q20" s="1"/>
      <c r="R20" s="1"/>
      <c r="S20" s="1"/>
      <c r="T20" s="1"/>
      <c r="U20" s="1"/>
      <c r="V20" s="1"/>
      <c r="W20" s="1"/>
      <c r="X20" s="1"/>
      <c r="Y20" s="1"/>
      <c r="Z20" s="1"/>
      <c r="AA20" s="1"/>
    </row>
    <row r="21" spans="1:27" ht="18.75" customHeight="1" thickTop="1" thickBot="1" x14ac:dyDescent="0.3">
      <c r="A21" s="63" t="s">
        <v>202</v>
      </c>
      <c r="B21" s="224">
        <f>(D9/B9)-1</f>
        <v>9.4332587621178243E-2</v>
      </c>
      <c r="C21" s="225">
        <f>(D9/C9)-1</f>
        <v>3.0547752808988804E-2</v>
      </c>
      <c r="D21" s="97"/>
      <c r="E21" s="99">
        <f>(G9/E9)-1</f>
        <v>0</v>
      </c>
      <c r="F21" s="97">
        <f>(G9/F9)-1</f>
        <v>-0.39622641509433965</v>
      </c>
      <c r="G21" s="99"/>
      <c r="H21" s="97">
        <f t="shared" si="1"/>
        <v>0.41830065359477131</v>
      </c>
      <c r="I21" s="97">
        <f>(J9/I9)-1</f>
        <v>-1.8099547511312264E-2</v>
      </c>
      <c r="J21" s="99"/>
      <c r="K21" s="97">
        <f>(M9/K9)-1</f>
        <v>1.9376324553436186E-2</v>
      </c>
      <c r="L21" s="97">
        <f>(M9/L9)-1</f>
        <v>3.8759689922480689E-3</v>
      </c>
      <c r="M21" s="1"/>
      <c r="N21" s="1"/>
      <c r="O21" s="1"/>
      <c r="P21" s="1"/>
      <c r="Q21" s="1"/>
      <c r="R21" s="1"/>
      <c r="S21" s="1"/>
      <c r="T21" s="1"/>
      <c r="U21" s="1"/>
      <c r="V21" s="1"/>
      <c r="W21" s="1"/>
      <c r="X21" s="1"/>
      <c r="Y21" s="1"/>
      <c r="Z21" s="1"/>
      <c r="AA21" s="1"/>
    </row>
    <row r="22" spans="1:27" ht="18.75" customHeight="1" thickTop="1" thickBot="1" x14ac:dyDescent="0.3">
      <c r="A22" s="63" t="s">
        <v>210</v>
      </c>
      <c r="B22" s="224">
        <f>(D10/B10)-1</f>
        <v>3.0029060381013828E-2</v>
      </c>
      <c r="C22" s="225">
        <f>(D10/C10)-1</f>
        <v>5.7692307692307709E-2</v>
      </c>
      <c r="D22" s="97"/>
      <c r="E22" s="99">
        <f>(G10/E10)-1</f>
        <v>-2.2222222222222254E-2</v>
      </c>
      <c r="F22" s="97">
        <f>(G10/F10)-1</f>
        <v>0.29411764705882359</v>
      </c>
      <c r="G22" s="97"/>
      <c r="H22" s="97">
        <f t="shared" si="1"/>
        <v>0.10396039603960405</v>
      </c>
      <c r="I22" s="97">
        <f>(J10/I10)-1</f>
        <v>0.2320441988950277</v>
      </c>
      <c r="J22" s="97"/>
      <c r="K22" s="97">
        <f>(M10/K10)-1</f>
        <v>2.7027027027026751E-3</v>
      </c>
      <c r="L22" s="97">
        <f>(M10/L10)-1</f>
        <v>6.8548387096774244E-2</v>
      </c>
      <c r="M22" s="1"/>
      <c r="N22" s="1"/>
      <c r="O22" s="1"/>
      <c r="P22" s="1"/>
      <c r="Q22" s="1"/>
      <c r="R22" s="1"/>
      <c r="S22" s="1"/>
      <c r="T22" s="1"/>
      <c r="U22" s="1"/>
      <c r="V22" s="1"/>
      <c r="W22" s="1"/>
      <c r="X22" s="1"/>
      <c r="Y22" s="1"/>
      <c r="Z22" s="1"/>
      <c r="AA22" s="1"/>
    </row>
    <row r="23" spans="1:27" ht="17.100000000000001" customHeight="1" thickTop="1" thickBot="1" x14ac:dyDescent="0.3">
      <c r="A23" s="13" t="s">
        <v>35</v>
      </c>
      <c r="B23" s="104">
        <f t="shared" ref="B23" si="2">(D11/B11)-1</f>
        <v>1.5692797223025634E-2</v>
      </c>
      <c r="C23" s="104">
        <f t="shared" ref="C23" si="3">(D11/C11)-1</f>
        <v>3.7986845022540905E-2</v>
      </c>
      <c r="D23" s="153"/>
      <c r="E23" s="106">
        <f t="shared" ref="E23" si="4">(G11/E11)-1</f>
        <v>-7.7319587628865927E-2</v>
      </c>
      <c r="F23" s="104">
        <f t="shared" ref="F23" si="5">(G11/F11)-1</f>
        <v>-4.7872340425531901E-2</v>
      </c>
      <c r="G23" s="167"/>
      <c r="H23" s="104">
        <f t="shared" si="1"/>
        <v>0.13033175355450233</v>
      </c>
      <c r="I23" s="104">
        <f t="shared" ref="I23" si="6">(J11/I11)-1</f>
        <v>6.2360801781737196E-2</v>
      </c>
      <c r="J23" s="125"/>
      <c r="K23" s="104">
        <f t="shared" ref="K23" si="7">(M11/K11)-1</f>
        <v>-1.9099099099099126E-2</v>
      </c>
      <c r="L23" s="104">
        <f t="shared" ref="L23" si="8">(M11/L11)-1</f>
        <v>3.741345359842474E-2</v>
      </c>
      <c r="M23" s="107"/>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899999999999999"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899999999999999"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899999999999999"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row>
  </sheetData>
  <mergeCells count="11">
    <mergeCell ref="A4:A5"/>
    <mergeCell ref="B4:D4"/>
    <mergeCell ref="E4:G4"/>
    <mergeCell ref="H4:J4"/>
    <mergeCell ref="K4:M4"/>
    <mergeCell ref="A15:A16"/>
    <mergeCell ref="K15:M15"/>
    <mergeCell ref="B16:M16"/>
    <mergeCell ref="B15:D15"/>
    <mergeCell ref="E15:G15"/>
    <mergeCell ref="H15:J15"/>
  </mergeCells>
  <phoneticPr fontId="6" type="noConversion"/>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1:M11"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E2E75-9F07-444F-A6D9-29BBF5699942}">
  <sheetPr>
    <pageSetUpPr fitToPage="1"/>
  </sheetPr>
  <dimension ref="A1:AA48"/>
  <sheetViews>
    <sheetView showGridLines="0" zoomScaleNormal="100" workbookViewId="0">
      <selection activeCell="G2" sqref="G2"/>
    </sheetView>
  </sheetViews>
  <sheetFormatPr defaultColWidth="9.109375" defaultRowHeight="12" x14ac:dyDescent="0.25"/>
  <cols>
    <col min="1" max="1" width="18.6640625" style="3" customWidth="1"/>
    <col min="2" max="13" width="7.88671875" style="3" customWidth="1"/>
    <col min="14" max="14" width="1.44140625" style="3" customWidth="1"/>
    <col min="15" max="16384" width="9.109375" style="3"/>
  </cols>
  <sheetData>
    <row r="1" spans="1:27" ht="5.25" customHeight="1" x14ac:dyDescent="0.25"/>
    <row r="2" spans="1:27" ht="18.899999999999999" customHeight="1" x14ac:dyDescent="0.3">
      <c r="A2" s="16" t="s">
        <v>157</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33" t="str">
        <f>+'1'!A4</f>
        <v>Janeiro-maio</v>
      </c>
      <c r="B4" s="235" t="s">
        <v>6</v>
      </c>
      <c r="C4" s="236"/>
      <c r="D4" s="237"/>
      <c r="E4" s="235" t="s">
        <v>31</v>
      </c>
      <c r="F4" s="236"/>
      <c r="G4" s="237"/>
      <c r="H4" s="236" t="s">
        <v>18</v>
      </c>
      <c r="I4" s="236"/>
      <c r="J4" s="236"/>
      <c r="K4" s="235" t="s">
        <v>20</v>
      </c>
      <c r="L4" s="236"/>
      <c r="M4" s="236"/>
      <c r="N4" s="1"/>
      <c r="O4" s="1"/>
      <c r="P4" s="1"/>
      <c r="Q4" s="1"/>
      <c r="R4" s="1"/>
      <c r="S4" s="1"/>
      <c r="T4" s="1"/>
      <c r="U4" s="1"/>
      <c r="V4" s="1"/>
      <c r="W4" s="1"/>
      <c r="X4" s="1"/>
      <c r="Y4" s="1"/>
      <c r="Z4" s="1"/>
      <c r="AA4" s="1"/>
    </row>
    <row r="5" spans="1:27" ht="30" customHeight="1" x14ac:dyDescent="0.25">
      <c r="A5" s="234"/>
      <c r="B5" s="127">
        <v>2023</v>
      </c>
      <c r="C5" s="128">
        <v>2024</v>
      </c>
      <c r="D5" s="129" t="s">
        <v>187</v>
      </c>
      <c r="E5" s="127">
        <v>2023</v>
      </c>
      <c r="F5" s="128">
        <v>2024</v>
      </c>
      <c r="G5" s="129" t="s">
        <v>187</v>
      </c>
      <c r="H5" s="127">
        <v>2023</v>
      </c>
      <c r="I5" s="128">
        <v>2024</v>
      </c>
      <c r="J5" s="129" t="s">
        <v>187</v>
      </c>
      <c r="K5" s="127">
        <v>2023</v>
      </c>
      <c r="L5" s="128">
        <v>2024</v>
      </c>
      <c r="M5" s="129" t="s">
        <v>187</v>
      </c>
      <c r="N5" s="1"/>
      <c r="O5" s="1"/>
      <c r="P5" s="1"/>
      <c r="Q5" s="1"/>
      <c r="R5" s="1"/>
      <c r="S5" s="1"/>
      <c r="T5" s="1"/>
      <c r="U5" s="1"/>
      <c r="V5" s="1"/>
      <c r="W5" s="1"/>
      <c r="X5" s="1"/>
      <c r="Y5" s="1"/>
      <c r="Z5" s="1"/>
      <c r="AA5" s="1"/>
    </row>
    <row r="6" spans="1:27" ht="18.899999999999999" customHeight="1" x14ac:dyDescent="0.25">
      <c r="A6" s="56" t="s">
        <v>43</v>
      </c>
      <c r="B6" s="158">
        <v>1963</v>
      </c>
      <c r="C6" s="159">
        <v>1944</v>
      </c>
      <c r="D6" s="45">
        <f>(C6/B6)-1</f>
        <v>-9.679062659195159E-3</v>
      </c>
      <c r="E6" s="41">
        <v>25</v>
      </c>
      <c r="F6" s="44">
        <v>17</v>
      </c>
      <c r="G6" s="45">
        <f>(F6/E6)-1</f>
        <v>-0.31999999999999995</v>
      </c>
      <c r="H6" s="44">
        <v>105</v>
      </c>
      <c r="I6" s="44">
        <v>117</v>
      </c>
      <c r="J6" s="45">
        <f>(I6/H6)-1</f>
        <v>0.11428571428571432</v>
      </c>
      <c r="K6" s="44">
        <v>2264</v>
      </c>
      <c r="L6" s="44">
        <v>2236</v>
      </c>
      <c r="M6" s="48">
        <f>(L6/K6)-1</f>
        <v>-1.2367491166077715E-2</v>
      </c>
      <c r="N6" s="1"/>
      <c r="O6" s="1"/>
      <c r="P6" s="1"/>
      <c r="Q6" s="1"/>
      <c r="R6" s="1"/>
      <c r="S6" s="1"/>
      <c r="T6" s="1"/>
      <c r="U6" s="1"/>
      <c r="V6" s="1"/>
      <c r="W6" s="1"/>
      <c r="X6" s="1"/>
      <c r="Y6" s="1"/>
      <c r="Z6" s="1"/>
      <c r="AA6" s="1"/>
    </row>
    <row r="7" spans="1:27" ht="18.899999999999999" customHeight="1" x14ac:dyDescent="0.25">
      <c r="A7" s="56" t="s">
        <v>44</v>
      </c>
      <c r="B7" s="158">
        <v>1963</v>
      </c>
      <c r="C7" s="159">
        <v>1999</v>
      </c>
      <c r="D7" s="45">
        <f t="shared" ref="D7:D12" si="0">(C7/B7)-1</f>
        <v>1.8339276617422406E-2</v>
      </c>
      <c r="E7" s="41">
        <v>18</v>
      </c>
      <c r="F7" s="44">
        <v>22</v>
      </c>
      <c r="G7" s="45">
        <f t="shared" ref="G7:G12" si="1">(F7/E7)-1</f>
        <v>0.22222222222222232</v>
      </c>
      <c r="H7" s="44">
        <v>119</v>
      </c>
      <c r="I7" s="44">
        <v>112</v>
      </c>
      <c r="J7" s="45">
        <f t="shared" ref="J7:J12" si="2">(I7/H7)-1</f>
        <v>-5.8823529411764719E-2</v>
      </c>
      <c r="K7" s="44">
        <v>2269</v>
      </c>
      <c r="L7" s="44">
        <v>2324</v>
      </c>
      <c r="M7" s="48">
        <f t="shared" ref="M7:M12" si="3">(L7/K7)-1</f>
        <v>2.4239753195240299E-2</v>
      </c>
      <c r="N7" s="1"/>
      <c r="O7" s="1"/>
      <c r="P7" s="1"/>
      <c r="Q7" s="1"/>
      <c r="R7" s="1"/>
      <c r="S7" s="1"/>
      <c r="T7" s="1"/>
      <c r="U7" s="1"/>
      <c r="V7" s="1"/>
      <c r="W7" s="1"/>
      <c r="X7" s="1"/>
      <c r="Y7" s="1"/>
      <c r="Z7" s="1"/>
      <c r="AA7" s="1"/>
    </row>
    <row r="8" spans="1:27" ht="18.899999999999999" customHeight="1" x14ac:dyDescent="0.25">
      <c r="A8" s="56" t="s">
        <v>45</v>
      </c>
      <c r="B8" s="158">
        <v>1947</v>
      </c>
      <c r="C8" s="159">
        <v>2180</v>
      </c>
      <c r="D8" s="45">
        <f t="shared" si="0"/>
        <v>0.11967128916281466</v>
      </c>
      <c r="E8" s="41">
        <v>21</v>
      </c>
      <c r="F8" s="44">
        <v>23</v>
      </c>
      <c r="G8" s="45">
        <f t="shared" si="1"/>
        <v>9.5238095238095344E-2</v>
      </c>
      <c r="H8" s="44">
        <v>113</v>
      </c>
      <c r="I8" s="44">
        <v>145</v>
      </c>
      <c r="J8" s="45">
        <f t="shared" si="2"/>
        <v>0.2831858407079646</v>
      </c>
      <c r="K8" s="44">
        <v>2247</v>
      </c>
      <c r="L8" s="44">
        <v>2458</v>
      </c>
      <c r="M8" s="48">
        <f t="shared" si="3"/>
        <v>9.3902981753449133E-2</v>
      </c>
      <c r="N8" s="1"/>
      <c r="O8" s="1"/>
      <c r="P8" s="1"/>
      <c r="Q8" s="1"/>
      <c r="R8" s="1"/>
      <c r="S8" s="1"/>
      <c r="T8" s="1"/>
      <c r="U8" s="1"/>
      <c r="V8" s="1"/>
      <c r="W8" s="1"/>
      <c r="X8" s="1"/>
      <c r="Y8" s="1"/>
      <c r="Z8" s="1"/>
      <c r="AA8" s="1"/>
    </row>
    <row r="9" spans="1:27" ht="18.899999999999999" customHeight="1" x14ac:dyDescent="0.25">
      <c r="A9" s="56" t="s">
        <v>46</v>
      </c>
      <c r="B9" s="158">
        <v>1850</v>
      </c>
      <c r="C9" s="159">
        <v>2075</v>
      </c>
      <c r="D9" s="45">
        <f t="shared" si="0"/>
        <v>0.12162162162162171</v>
      </c>
      <c r="E9" s="41">
        <v>21</v>
      </c>
      <c r="F9" s="44">
        <v>24</v>
      </c>
      <c r="G9" s="45">
        <f t="shared" si="1"/>
        <v>0.14285714285714279</v>
      </c>
      <c r="H9" s="44">
        <v>90</v>
      </c>
      <c r="I9" s="44">
        <v>116</v>
      </c>
      <c r="J9" s="45">
        <f t="shared" si="2"/>
        <v>0.28888888888888897</v>
      </c>
      <c r="K9" s="44">
        <v>2170</v>
      </c>
      <c r="L9" s="44">
        <v>2439</v>
      </c>
      <c r="M9" s="48">
        <f t="shared" si="3"/>
        <v>0.12396313364055289</v>
      </c>
      <c r="N9" s="1"/>
      <c r="O9" s="1"/>
      <c r="P9" s="1"/>
      <c r="Q9" s="1"/>
      <c r="R9" s="1"/>
      <c r="S9" s="1"/>
      <c r="T9" s="1"/>
      <c r="U9" s="1"/>
      <c r="V9" s="1"/>
      <c r="W9" s="1"/>
      <c r="X9" s="1"/>
      <c r="Y9" s="1"/>
      <c r="Z9" s="1"/>
      <c r="AA9" s="1"/>
    </row>
    <row r="10" spans="1:27" ht="18.899999999999999" customHeight="1" x14ac:dyDescent="0.25">
      <c r="A10" s="56" t="s">
        <v>47</v>
      </c>
      <c r="B10" s="158">
        <v>2207</v>
      </c>
      <c r="C10" s="159">
        <v>2284</v>
      </c>
      <c r="D10" s="45">
        <f t="shared" si="0"/>
        <v>3.4888989578613527E-2</v>
      </c>
      <c r="E10" s="41">
        <v>19</v>
      </c>
      <c r="F10" s="44">
        <v>31</v>
      </c>
      <c r="G10" s="45">
        <f t="shared" si="1"/>
        <v>0.63157894736842102</v>
      </c>
      <c r="H10" s="44">
        <v>128</v>
      </c>
      <c r="I10" s="44">
        <v>149</v>
      </c>
      <c r="J10" s="45">
        <f t="shared" si="2"/>
        <v>0.1640625</v>
      </c>
      <c r="K10" s="44">
        <v>2591</v>
      </c>
      <c r="L10" s="44">
        <v>2608</v>
      </c>
      <c r="M10" s="48">
        <f t="shared" si="3"/>
        <v>6.5611732921651011E-3</v>
      </c>
      <c r="N10" s="1"/>
      <c r="O10" s="1"/>
      <c r="P10" s="1"/>
      <c r="Q10" s="1"/>
      <c r="R10" s="1"/>
      <c r="S10" s="1"/>
      <c r="T10" s="1"/>
      <c r="U10" s="1"/>
      <c r="V10" s="1"/>
      <c r="W10" s="1"/>
      <c r="X10" s="1"/>
      <c r="Y10" s="1"/>
      <c r="Z10" s="1"/>
      <c r="AA10" s="1"/>
    </row>
    <row r="11" spans="1:27" ht="18.899999999999999" customHeight="1" x14ac:dyDescent="0.25">
      <c r="A11" s="56" t="s">
        <v>48</v>
      </c>
      <c r="B11" s="158">
        <v>1808</v>
      </c>
      <c r="C11" s="159">
        <v>1829</v>
      </c>
      <c r="D11" s="45">
        <f t="shared" si="0"/>
        <v>1.1615044247787587E-2</v>
      </c>
      <c r="E11" s="41">
        <v>49</v>
      </c>
      <c r="F11" s="44">
        <v>24</v>
      </c>
      <c r="G11" s="45">
        <f t="shared" si="1"/>
        <v>-0.51020408163265307</v>
      </c>
      <c r="H11" s="44">
        <v>174</v>
      </c>
      <c r="I11" s="44">
        <v>164</v>
      </c>
      <c r="J11" s="45">
        <f t="shared" si="2"/>
        <v>-5.7471264367816133E-2</v>
      </c>
      <c r="K11" s="44">
        <v>2105</v>
      </c>
      <c r="L11" s="44">
        <v>2165</v>
      </c>
      <c r="M11" s="48">
        <f t="shared" si="3"/>
        <v>2.8503562945368266E-2</v>
      </c>
      <c r="N11" s="1"/>
      <c r="O11" s="1"/>
      <c r="P11" s="1"/>
      <c r="Q11" s="1"/>
      <c r="R11" s="1"/>
      <c r="S11" s="1"/>
      <c r="T11" s="1"/>
      <c r="U11" s="1"/>
      <c r="V11" s="1"/>
      <c r="W11" s="1"/>
      <c r="X11" s="1"/>
      <c r="Y11" s="1"/>
      <c r="Z11" s="1"/>
      <c r="AA11" s="1"/>
    </row>
    <row r="12" spans="1:27" ht="18.899999999999999" customHeight="1" x14ac:dyDescent="0.25">
      <c r="A12" s="56" t="s">
        <v>49</v>
      </c>
      <c r="B12" s="158">
        <v>1793</v>
      </c>
      <c r="C12" s="159">
        <v>1734</v>
      </c>
      <c r="D12" s="45">
        <f t="shared" si="0"/>
        <v>-3.2905744562186312E-2</v>
      </c>
      <c r="E12" s="41">
        <v>35</v>
      </c>
      <c r="F12" s="44">
        <v>38</v>
      </c>
      <c r="G12" s="45">
        <f t="shared" si="1"/>
        <v>8.5714285714285632E-2</v>
      </c>
      <c r="H12" s="44">
        <v>169</v>
      </c>
      <c r="I12" s="44">
        <v>151</v>
      </c>
      <c r="J12" s="45">
        <f t="shared" si="2"/>
        <v>-0.10650887573964496</v>
      </c>
      <c r="K12" s="44">
        <v>2097</v>
      </c>
      <c r="L12" s="44">
        <v>2102</v>
      </c>
      <c r="M12" s="48">
        <f t="shared" si="3"/>
        <v>2.384358607534498E-3</v>
      </c>
      <c r="N12" s="1"/>
      <c r="O12" s="1"/>
      <c r="P12" s="1"/>
      <c r="Q12" s="1"/>
      <c r="R12" s="1"/>
      <c r="S12" s="1"/>
      <c r="T12" s="1"/>
      <c r="U12" s="1"/>
      <c r="V12" s="1"/>
      <c r="W12" s="1"/>
      <c r="X12" s="1"/>
      <c r="Y12" s="1"/>
      <c r="Z12" s="1"/>
      <c r="AA12" s="1"/>
    </row>
    <row r="13" spans="1:27" ht="18.899999999999999" customHeight="1" thickBot="1" x14ac:dyDescent="0.3">
      <c r="A13" s="13" t="s">
        <v>35</v>
      </c>
      <c r="B13" s="9">
        <f>SUM(B6:B12)</f>
        <v>13531</v>
      </c>
      <c r="C13" s="14">
        <f>SUM(C6:C12)</f>
        <v>14045</v>
      </c>
      <c r="D13" s="34">
        <f>(C13/B13)-1</f>
        <v>3.7986845022540905E-2</v>
      </c>
      <c r="E13" s="9">
        <f>SUM(E6:E12)</f>
        <v>188</v>
      </c>
      <c r="F13" s="14">
        <f>SUM(F6:F12)</f>
        <v>179</v>
      </c>
      <c r="G13" s="34">
        <f>(F13/E13)-1</f>
        <v>-4.7872340425531901E-2</v>
      </c>
      <c r="H13" s="14">
        <f>SUM(H6:H12)</f>
        <v>898</v>
      </c>
      <c r="I13" s="14">
        <f>SUM(I6:I12)</f>
        <v>954</v>
      </c>
      <c r="J13" s="34">
        <f>(I13/H13)-1</f>
        <v>6.2360801781737196E-2</v>
      </c>
      <c r="K13" s="14">
        <f>SUM(K6:K12)</f>
        <v>15743</v>
      </c>
      <c r="L13" s="14">
        <f>SUM(L6:L12)</f>
        <v>16332</v>
      </c>
      <c r="M13" s="28">
        <f>(L13/K13)-1</f>
        <v>3.741345359842474E-2</v>
      </c>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899999999999999"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899999999999999"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899999999999999"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899999999999999"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899999999999999"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899999999999999"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899999999999999"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899999999999999"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5">
      <c r="G37" s="1"/>
    </row>
    <row r="48" spans="1:27" x14ac:dyDescent="0.25">
      <c r="I48" s="1"/>
    </row>
  </sheetData>
  <mergeCells count="5">
    <mergeCell ref="A4:A5"/>
    <mergeCell ref="B4:D4"/>
    <mergeCell ref="E4:G4"/>
    <mergeCell ref="H4:J4"/>
    <mergeCell ref="K4:M4"/>
  </mergeCells>
  <printOptions horizontalCentered="1"/>
  <pageMargins left="0.25" right="0.25" top="0.75" bottom="0.75" header="0.3" footer="0.3"/>
  <pageSetup paperSize="9" scale="86" orientation="portrait" verticalDpi="0" r:id="rId1"/>
  <ignoredErrors>
    <ignoredError sqref="B13:C13 E13:F13 H13:I13 K13:L13" formulaRange="1"/>
    <ignoredError sqref="D13 G13 J1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53214-7B5C-4B81-988E-19470424BCD3}">
  <sheetPr>
    <pageSetUpPr fitToPage="1"/>
  </sheetPr>
  <dimension ref="A1:AA48"/>
  <sheetViews>
    <sheetView showGridLines="0" zoomScaleNormal="100" workbookViewId="0">
      <selection activeCell="H2" sqref="H2"/>
    </sheetView>
  </sheetViews>
  <sheetFormatPr defaultColWidth="9.109375" defaultRowHeight="12" x14ac:dyDescent="0.25"/>
  <cols>
    <col min="1" max="1" width="18.6640625" style="3" customWidth="1"/>
    <col min="2" max="13" width="7.88671875" style="3" customWidth="1"/>
    <col min="14" max="14" width="2.88671875" style="3" customWidth="1"/>
    <col min="15" max="16384" width="9.109375" style="3"/>
  </cols>
  <sheetData>
    <row r="1" spans="1:27" ht="6.75" customHeight="1" x14ac:dyDescent="0.25"/>
    <row r="2" spans="1:27" ht="18.899999999999999" customHeight="1" x14ac:dyDescent="0.3">
      <c r="A2" s="16" t="s">
        <v>158</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33" t="str">
        <f>+'1'!A4</f>
        <v>Janeiro-maio</v>
      </c>
      <c r="B4" s="236" t="s">
        <v>6</v>
      </c>
      <c r="C4" s="236"/>
      <c r="D4" s="236"/>
      <c r="E4" s="235" t="s">
        <v>31</v>
      </c>
      <c r="F4" s="236"/>
      <c r="G4" s="237"/>
      <c r="H4" s="236" t="s">
        <v>18</v>
      </c>
      <c r="I4" s="236"/>
      <c r="J4" s="236"/>
      <c r="K4" s="235" t="s">
        <v>20</v>
      </c>
      <c r="L4" s="236"/>
      <c r="M4" s="236"/>
      <c r="N4" s="1"/>
      <c r="O4" s="1"/>
      <c r="P4" s="1"/>
      <c r="Q4" s="1"/>
      <c r="R4" s="1"/>
      <c r="S4" s="1"/>
      <c r="T4" s="1"/>
      <c r="U4" s="1"/>
      <c r="V4" s="1"/>
      <c r="W4" s="1"/>
      <c r="X4" s="1"/>
      <c r="Y4" s="1"/>
      <c r="Z4" s="1"/>
      <c r="AA4" s="1"/>
    </row>
    <row r="5" spans="1:27" ht="30" customHeight="1" x14ac:dyDescent="0.25">
      <c r="A5" s="234"/>
      <c r="B5" s="127">
        <v>2023</v>
      </c>
      <c r="C5" s="128">
        <v>2024</v>
      </c>
      <c r="D5" s="129" t="s">
        <v>187</v>
      </c>
      <c r="E5" s="127">
        <v>2023</v>
      </c>
      <c r="F5" s="128">
        <v>2024</v>
      </c>
      <c r="G5" s="129" t="s">
        <v>187</v>
      </c>
      <c r="H5" s="127">
        <v>2023</v>
      </c>
      <c r="I5" s="128">
        <v>2024</v>
      </c>
      <c r="J5" s="129" t="s">
        <v>187</v>
      </c>
      <c r="K5" s="127">
        <v>2023</v>
      </c>
      <c r="L5" s="128">
        <v>2024</v>
      </c>
      <c r="M5" s="129" t="s">
        <v>187</v>
      </c>
      <c r="N5" s="1"/>
      <c r="O5" s="1"/>
      <c r="P5" s="1"/>
      <c r="Q5" s="1"/>
      <c r="R5" s="1"/>
      <c r="S5" s="1"/>
      <c r="T5" s="1"/>
      <c r="U5" s="1"/>
      <c r="V5" s="1"/>
      <c r="W5" s="1"/>
      <c r="X5" s="1"/>
      <c r="Y5" s="1"/>
      <c r="Z5" s="1"/>
      <c r="AA5" s="1"/>
    </row>
    <row r="6" spans="1:27" ht="18.899999999999999" customHeight="1" x14ac:dyDescent="0.25">
      <c r="A6" s="56" t="s">
        <v>51</v>
      </c>
      <c r="B6" s="38">
        <v>425</v>
      </c>
      <c r="C6" s="39">
        <v>409</v>
      </c>
      <c r="D6" s="40">
        <f>(C6/B6)-1</f>
        <v>-3.7647058823529367E-2</v>
      </c>
      <c r="E6" s="44">
        <v>17</v>
      </c>
      <c r="F6" s="44">
        <v>13</v>
      </c>
      <c r="G6" s="43">
        <f>(F6/E6)-1</f>
        <v>-0.23529411764705888</v>
      </c>
      <c r="H6" s="38">
        <v>44</v>
      </c>
      <c r="I6" s="39">
        <v>39</v>
      </c>
      <c r="J6" s="40">
        <f>(I6/H6)-1</f>
        <v>-0.11363636363636365</v>
      </c>
      <c r="K6" s="44">
        <v>481</v>
      </c>
      <c r="L6" s="44">
        <v>474</v>
      </c>
      <c r="M6" s="48">
        <f>(L6/K6)-1</f>
        <v>-1.4553014553014498E-2</v>
      </c>
      <c r="N6" s="1"/>
      <c r="O6" s="1"/>
      <c r="P6" s="1"/>
      <c r="Q6" s="1"/>
      <c r="R6" s="1"/>
      <c r="S6" s="1"/>
      <c r="T6" s="1"/>
      <c r="U6" s="1"/>
      <c r="V6" s="1"/>
      <c r="W6" s="1"/>
      <c r="X6" s="1"/>
      <c r="Y6" s="1"/>
      <c r="Z6" s="1"/>
      <c r="AA6" s="1"/>
    </row>
    <row r="7" spans="1:27" ht="18.899999999999999" customHeight="1" x14ac:dyDescent="0.25">
      <c r="A7" s="56" t="s">
        <v>52</v>
      </c>
      <c r="B7" s="41">
        <v>283</v>
      </c>
      <c r="C7" s="44">
        <v>237</v>
      </c>
      <c r="D7" s="45">
        <f t="shared" ref="D7:D13" si="0">(C7/B7)-1</f>
        <v>-0.16254416961130747</v>
      </c>
      <c r="E7" s="44">
        <v>14</v>
      </c>
      <c r="F7" s="44">
        <v>6</v>
      </c>
      <c r="G7" s="43">
        <f t="shared" ref="G7:G13" si="1">(F7/E7)-1</f>
        <v>-0.5714285714285714</v>
      </c>
      <c r="H7" s="41">
        <v>36</v>
      </c>
      <c r="I7" s="44">
        <v>31</v>
      </c>
      <c r="J7" s="45">
        <f t="shared" ref="J7:J13" si="2">(I7/H7)-1</f>
        <v>-0.13888888888888884</v>
      </c>
      <c r="K7" s="44">
        <v>328</v>
      </c>
      <c r="L7" s="44">
        <v>262</v>
      </c>
      <c r="M7" s="48">
        <f t="shared" ref="M7:M13" si="3">(L7/K7)-1</f>
        <v>-0.20121951219512191</v>
      </c>
      <c r="N7" s="1"/>
      <c r="O7" s="1"/>
      <c r="P7" s="1"/>
      <c r="Q7" s="1"/>
      <c r="R7" s="1"/>
      <c r="S7" s="1"/>
      <c r="T7" s="1"/>
      <c r="U7" s="1"/>
      <c r="V7" s="1"/>
      <c r="W7" s="1"/>
      <c r="X7" s="1"/>
      <c r="Y7" s="1"/>
      <c r="Z7" s="1"/>
      <c r="AA7" s="1"/>
    </row>
    <row r="8" spans="1:27" ht="18.899999999999999" customHeight="1" x14ac:dyDescent="0.25">
      <c r="A8" s="56" t="s">
        <v>53</v>
      </c>
      <c r="B8" s="41">
        <v>1508</v>
      </c>
      <c r="C8" s="44">
        <v>1661</v>
      </c>
      <c r="D8" s="45">
        <f t="shared" si="0"/>
        <v>0.10145888594164454</v>
      </c>
      <c r="E8" s="44">
        <v>20</v>
      </c>
      <c r="F8" s="44">
        <v>22</v>
      </c>
      <c r="G8" s="43">
        <f t="shared" si="1"/>
        <v>0.10000000000000009</v>
      </c>
      <c r="H8" s="41">
        <v>82</v>
      </c>
      <c r="I8" s="44">
        <v>108</v>
      </c>
      <c r="J8" s="45">
        <f t="shared" si="2"/>
        <v>0.31707317073170738</v>
      </c>
      <c r="K8" s="44">
        <v>1795</v>
      </c>
      <c r="L8" s="44">
        <v>1941</v>
      </c>
      <c r="M8" s="48">
        <f t="shared" si="3"/>
        <v>8.1337047353760461E-2</v>
      </c>
      <c r="N8" s="1"/>
      <c r="O8" s="1"/>
      <c r="P8" s="1"/>
      <c r="Q8" s="1"/>
      <c r="R8" s="1"/>
      <c r="S8" s="1"/>
      <c r="T8" s="1"/>
      <c r="U8" s="1"/>
      <c r="V8" s="1"/>
      <c r="W8" s="1"/>
      <c r="X8" s="1"/>
      <c r="Y8" s="1"/>
      <c r="Z8" s="1"/>
      <c r="AA8" s="1"/>
    </row>
    <row r="9" spans="1:27" ht="18.899999999999999" customHeight="1" x14ac:dyDescent="0.25">
      <c r="A9" s="56" t="s">
        <v>54</v>
      </c>
      <c r="B9" s="41">
        <v>2248</v>
      </c>
      <c r="C9" s="44">
        <v>2376</v>
      </c>
      <c r="D9" s="45">
        <f t="shared" si="0"/>
        <v>5.6939501779359469E-2</v>
      </c>
      <c r="E9" s="44">
        <v>23</v>
      </c>
      <c r="F9" s="44">
        <v>24</v>
      </c>
      <c r="G9" s="43">
        <f t="shared" si="1"/>
        <v>4.3478260869565188E-2</v>
      </c>
      <c r="H9" s="41">
        <v>104</v>
      </c>
      <c r="I9" s="44">
        <v>115</v>
      </c>
      <c r="J9" s="45">
        <f t="shared" si="2"/>
        <v>0.10576923076923084</v>
      </c>
      <c r="K9" s="44">
        <v>2607</v>
      </c>
      <c r="L9" s="44">
        <v>2722</v>
      </c>
      <c r="M9" s="48">
        <f t="shared" si="3"/>
        <v>4.4112006137322579E-2</v>
      </c>
      <c r="N9" s="1"/>
      <c r="O9" s="1"/>
      <c r="P9" s="1"/>
      <c r="Q9" s="1"/>
      <c r="R9" s="1"/>
      <c r="S9" s="1"/>
      <c r="T9" s="1"/>
      <c r="U9" s="1"/>
      <c r="V9" s="1"/>
      <c r="W9" s="1"/>
      <c r="X9" s="1"/>
      <c r="Y9" s="1"/>
      <c r="Z9" s="1"/>
      <c r="AA9" s="1"/>
    </row>
    <row r="10" spans="1:27" ht="18.899999999999999" customHeight="1" x14ac:dyDescent="0.25">
      <c r="A10" s="56" t="s">
        <v>55</v>
      </c>
      <c r="B10" s="41">
        <v>2467</v>
      </c>
      <c r="C10" s="44">
        <v>2600</v>
      </c>
      <c r="D10" s="45">
        <f t="shared" si="0"/>
        <v>5.391163356303208E-2</v>
      </c>
      <c r="E10" s="44">
        <v>16</v>
      </c>
      <c r="F10" s="44">
        <v>22</v>
      </c>
      <c r="G10" s="43">
        <f t="shared" si="1"/>
        <v>0.375</v>
      </c>
      <c r="H10" s="41">
        <v>156</v>
      </c>
      <c r="I10" s="44">
        <v>156</v>
      </c>
      <c r="J10" s="45">
        <f t="shared" si="2"/>
        <v>0</v>
      </c>
      <c r="K10" s="44">
        <v>2822</v>
      </c>
      <c r="L10" s="44">
        <v>3091</v>
      </c>
      <c r="M10" s="48">
        <f t="shared" si="3"/>
        <v>9.5322466335931999E-2</v>
      </c>
      <c r="N10" s="1"/>
      <c r="O10" s="1"/>
      <c r="P10" s="1"/>
      <c r="Q10" s="1"/>
      <c r="R10" s="1"/>
      <c r="S10" s="1"/>
      <c r="T10" s="1"/>
      <c r="U10" s="1"/>
      <c r="V10" s="1"/>
      <c r="W10" s="1"/>
      <c r="X10" s="1"/>
      <c r="Y10" s="1"/>
      <c r="Z10" s="1"/>
      <c r="AA10" s="1"/>
    </row>
    <row r="11" spans="1:27" ht="18.899999999999999" customHeight="1" x14ac:dyDescent="0.25">
      <c r="A11" s="56" t="s">
        <v>56</v>
      </c>
      <c r="B11" s="41">
        <v>2992</v>
      </c>
      <c r="C11" s="44">
        <v>3018</v>
      </c>
      <c r="D11" s="45">
        <f t="shared" si="0"/>
        <v>8.6898395721926036E-3</v>
      </c>
      <c r="E11" s="44">
        <v>25</v>
      </c>
      <c r="F11" s="44">
        <v>38</v>
      </c>
      <c r="G11" s="43">
        <f t="shared" si="1"/>
        <v>0.52</v>
      </c>
      <c r="H11" s="41">
        <v>195</v>
      </c>
      <c r="I11" s="44">
        <v>214</v>
      </c>
      <c r="J11" s="45">
        <f t="shared" si="2"/>
        <v>9.7435897435897534E-2</v>
      </c>
      <c r="K11" s="44">
        <v>3550</v>
      </c>
      <c r="L11" s="44">
        <v>3495</v>
      </c>
      <c r="M11" s="48">
        <f t="shared" si="3"/>
        <v>-1.5492957746478853E-2</v>
      </c>
      <c r="N11" s="1"/>
      <c r="O11" s="1"/>
      <c r="P11" s="1"/>
      <c r="Q11" s="1"/>
      <c r="R11" s="1"/>
      <c r="S11" s="1"/>
      <c r="T11" s="1"/>
      <c r="U11" s="1"/>
      <c r="V11" s="1"/>
      <c r="W11" s="1"/>
      <c r="X11" s="1"/>
      <c r="Y11" s="1"/>
      <c r="Z11" s="1"/>
      <c r="AA11" s="1"/>
    </row>
    <row r="12" spans="1:27" ht="18.899999999999999" customHeight="1" x14ac:dyDescent="0.25">
      <c r="A12" s="56" t="s">
        <v>57</v>
      </c>
      <c r="B12" s="41">
        <v>2632</v>
      </c>
      <c r="C12" s="44">
        <v>2730</v>
      </c>
      <c r="D12" s="45">
        <f t="shared" si="0"/>
        <v>3.7234042553191404E-2</v>
      </c>
      <c r="E12" s="44">
        <v>46</v>
      </c>
      <c r="F12" s="44">
        <v>37</v>
      </c>
      <c r="G12" s="43">
        <f t="shared" si="1"/>
        <v>-0.19565217391304346</v>
      </c>
      <c r="H12" s="41">
        <v>202</v>
      </c>
      <c r="I12" s="44">
        <v>198</v>
      </c>
      <c r="J12" s="45">
        <f t="shared" si="2"/>
        <v>-1.980198019801982E-2</v>
      </c>
      <c r="K12" s="44">
        <v>3049</v>
      </c>
      <c r="L12" s="44">
        <v>3175</v>
      </c>
      <c r="M12" s="48">
        <f t="shared" si="3"/>
        <v>4.1325024598228843E-2</v>
      </c>
      <c r="N12" s="1"/>
      <c r="O12" s="1"/>
      <c r="P12" s="1"/>
      <c r="Q12" s="1"/>
      <c r="R12" s="1"/>
      <c r="S12" s="1"/>
      <c r="T12" s="1"/>
      <c r="U12" s="1"/>
      <c r="V12" s="1"/>
      <c r="W12" s="1"/>
      <c r="X12" s="1"/>
      <c r="Y12" s="1"/>
      <c r="Z12" s="1"/>
      <c r="AA12" s="1"/>
    </row>
    <row r="13" spans="1:27" ht="18.899999999999999" customHeight="1" x14ac:dyDescent="0.25">
      <c r="A13" s="56" t="s">
        <v>140</v>
      </c>
      <c r="B13" s="41">
        <v>976</v>
      </c>
      <c r="C13" s="44">
        <v>1014</v>
      </c>
      <c r="D13" s="45">
        <f t="shared" si="0"/>
        <v>3.8934426229508157E-2</v>
      </c>
      <c r="E13" s="44">
        <v>27</v>
      </c>
      <c r="F13" s="44">
        <v>17</v>
      </c>
      <c r="G13" s="43">
        <f t="shared" si="1"/>
        <v>-0.37037037037037035</v>
      </c>
      <c r="H13" s="41">
        <v>79</v>
      </c>
      <c r="I13" s="44">
        <v>93</v>
      </c>
      <c r="J13" s="45">
        <f t="shared" si="2"/>
        <v>0.17721518987341778</v>
      </c>
      <c r="K13" s="44">
        <v>1111</v>
      </c>
      <c r="L13" s="44">
        <v>1172</v>
      </c>
      <c r="M13" s="48">
        <f t="shared" si="3"/>
        <v>5.4905490549054914E-2</v>
      </c>
      <c r="N13" s="1"/>
      <c r="O13" s="1"/>
      <c r="P13" s="1"/>
      <c r="Q13" s="1"/>
      <c r="R13" s="1"/>
      <c r="S13" s="1"/>
      <c r="T13" s="1"/>
      <c r="U13" s="1"/>
      <c r="V13" s="1"/>
      <c r="W13" s="1"/>
      <c r="X13" s="1"/>
      <c r="Y13" s="1"/>
      <c r="Z13" s="1"/>
      <c r="AA13" s="1"/>
    </row>
    <row r="14" spans="1:27" ht="18.899999999999999" customHeight="1" thickBot="1" x14ac:dyDescent="0.3">
      <c r="A14" s="13" t="s">
        <v>35</v>
      </c>
      <c r="B14" s="9">
        <f>SUM(B6:B13)</f>
        <v>13531</v>
      </c>
      <c r="C14" s="14">
        <f>SUM(C6:C13)</f>
        <v>14045</v>
      </c>
      <c r="D14" s="34">
        <f>(C14/B14)-1</f>
        <v>3.7986845022540905E-2</v>
      </c>
      <c r="E14" s="14">
        <f>SUM(E6:E13)</f>
        <v>188</v>
      </c>
      <c r="F14" s="14">
        <f>SUM(F6:F13)</f>
        <v>179</v>
      </c>
      <c r="G14" s="28">
        <f>(F14/E14)-1</f>
        <v>-4.7872340425531901E-2</v>
      </c>
      <c r="H14" s="9">
        <f>SUM(H6:H13)</f>
        <v>898</v>
      </c>
      <c r="I14" s="14">
        <f>SUM(I6:I13)</f>
        <v>954</v>
      </c>
      <c r="J14" s="34">
        <f>(I14/H14)-1</f>
        <v>6.2360801781737196E-2</v>
      </c>
      <c r="K14" s="14">
        <f>SUM(K6:K13)</f>
        <v>15743</v>
      </c>
      <c r="L14" s="14">
        <f>SUM(L6:L13)</f>
        <v>16332</v>
      </c>
      <c r="M14" s="28">
        <f>(L14/K14)-1</f>
        <v>3.741345359842474E-2</v>
      </c>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37" spans="7:9" x14ac:dyDescent="0.25">
      <c r="G37" s="1"/>
    </row>
    <row r="48" spans="7:9" x14ac:dyDescent="0.25">
      <c r="I48"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4:C14 E14:F14 H14:I14 K14:L14" formulaRange="1"/>
    <ignoredError sqref="D14 G14 J14"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CB1EE-8EA8-447F-A172-8EA1173EAE05}">
  <sheetPr>
    <pageSetUpPr fitToPage="1"/>
  </sheetPr>
  <dimension ref="A1:AA47"/>
  <sheetViews>
    <sheetView showGridLines="0" zoomScaleNormal="100" workbookViewId="0">
      <selection activeCell="H2" sqref="H2"/>
    </sheetView>
  </sheetViews>
  <sheetFormatPr defaultColWidth="9.109375" defaultRowHeight="12" x14ac:dyDescent="0.25"/>
  <cols>
    <col min="1" max="1" width="18.6640625" style="3" customWidth="1"/>
    <col min="2" max="6" width="7.88671875" style="3" customWidth="1"/>
    <col min="7" max="7" width="9.109375" style="3" customWidth="1"/>
    <col min="8" max="9" width="7.88671875" style="3" customWidth="1"/>
    <col min="10" max="10" width="8.109375" style="3" customWidth="1"/>
    <col min="11" max="13" width="7.88671875" style="3" customWidth="1"/>
    <col min="14" max="14" width="2.33203125" style="3" customWidth="1"/>
    <col min="15" max="16384" width="9.109375" style="3"/>
  </cols>
  <sheetData>
    <row r="1" spans="1:27" ht="6.75" customHeight="1" x14ac:dyDescent="0.25"/>
    <row r="2" spans="1:27" ht="18.899999999999999" customHeight="1" x14ac:dyDescent="0.3">
      <c r="A2" s="16" t="s">
        <v>159</v>
      </c>
      <c r="B2" s="17"/>
      <c r="C2" s="2"/>
      <c r="D2" s="2"/>
      <c r="E2" s="2"/>
      <c r="F2" s="1"/>
      <c r="G2" s="1"/>
      <c r="H2" s="1"/>
      <c r="I2" s="1"/>
      <c r="J2" s="1"/>
      <c r="K2" s="1"/>
      <c r="L2" s="1"/>
      <c r="M2" s="1"/>
      <c r="N2" s="1"/>
      <c r="O2" s="1"/>
      <c r="P2" s="1"/>
      <c r="Q2" s="1"/>
      <c r="R2" s="1"/>
      <c r="S2" s="1"/>
      <c r="T2" s="1"/>
      <c r="U2" s="1"/>
      <c r="V2" s="1"/>
      <c r="W2" s="1"/>
      <c r="X2" s="1"/>
      <c r="Y2" s="1"/>
      <c r="Z2" s="1"/>
      <c r="AA2" s="1"/>
    </row>
    <row r="3" spans="1:27" ht="18.899999999999999" customHeight="1" thickBot="1" x14ac:dyDescent="0.3">
      <c r="A3" s="2"/>
      <c r="B3" s="2"/>
      <c r="C3" s="2"/>
      <c r="D3" s="2"/>
      <c r="E3" s="2"/>
      <c r="F3" s="1"/>
      <c r="G3" s="1"/>
      <c r="H3" s="1"/>
      <c r="I3" s="1"/>
      <c r="J3" s="1"/>
      <c r="K3" s="1"/>
      <c r="L3" s="1"/>
      <c r="M3" s="1"/>
      <c r="N3" s="1"/>
      <c r="O3" s="1"/>
      <c r="P3" s="1"/>
      <c r="Q3" s="1"/>
      <c r="R3" s="1"/>
      <c r="S3" s="1"/>
      <c r="T3" s="1"/>
      <c r="U3" s="1"/>
      <c r="V3" s="1"/>
      <c r="W3" s="1"/>
      <c r="X3" s="1"/>
      <c r="Y3" s="1"/>
      <c r="Z3" s="1"/>
      <c r="AA3" s="1"/>
    </row>
    <row r="4" spans="1:27" ht="18.899999999999999" customHeight="1" x14ac:dyDescent="0.25">
      <c r="A4" s="233" t="str">
        <f>+'1'!A4</f>
        <v>Janeiro-maio</v>
      </c>
      <c r="B4" s="235" t="s">
        <v>6</v>
      </c>
      <c r="C4" s="236"/>
      <c r="D4" s="237"/>
      <c r="E4" s="235" t="s">
        <v>31</v>
      </c>
      <c r="F4" s="236"/>
      <c r="G4" s="237"/>
      <c r="H4" s="236" t="s">
        <v>18</v>
      </c>
      <c r="I4" s="236"/>
      <c r="J4" s="236"/>
      <c r="K4" s="235" t="s">
        <v>20</v>
      </c>
      <c r="L4" s="236"/>
      <c r="M4" s="236"/>
      <c r="N4" s="1"/>
      <c r="O4" s="1"/>
      <c r="P4" s="1"/>
      <c r="Q4" s="1"/>
      <c r="R4" s="1"/>
      <c r="S4" s="1"/>
      <c r="T4" s="1"/>
      <c r="U4" s="1"/>
      <c r="V4" s="1"/>
      <c r="W4" s="1"/>
      <c r="X4" s="1"/>
      <c r="Y4" s="1"/>
      <c r="Z4" s="1"/>
      <c r="AA4" s="1"/>
    </row>
    <row r="5" spans="1:27" ht="30" customHeight="1" x14ac:dyDescent="0.25">
      <c r="A5" s="234"/>
      <c r="B5" s="127">
        <v>2023</v>
      </c>
      <c r="C5" s="128">
        <v>2024</v>
      </c>
      <c r="D5" s="129" t="s">
        <v>187</v>
      </c>
      <c r="E5" s="127">
        <v>2023</v>
      </c>
      <c r="F5" s="128">
        <v>2024</v>
      </c>
      <c r="G5" s="129" t="s">
        <v>187</v>
      </c>
      <c r="H5" s="127">
        <v>2023</v>
      </c>
      <c r="I5" s="128">
        <v>2024</v>
      </c>
      <c r="J5" s="129" t="s">
        <v>187</v>
      </c>
      <c r="K5" s="127">
        <v>2023</v>
      </c>
      <c r="L5" s="128">
        <v>2024</v>
      </c>
      <c r="M5" s="129" t="s">
        <v>187</v>
      </c>
      <c r="N5" s="1"/>
      <c r="O5" s="1"/>
      <c r="P5" s="1"/>
      <c r="Q5" s="1"/>
      <c r="R5" s="1"/>
      <c r="S5" s="1"/>
      <c r="T5" s="1"/>
      <c r="U5" s="1"/>
      <c r="V5" s="1"/>
      <c r="W5" s="1"/>
      <c r="X5" s="1"/>
      <c r="Y5" s="1"/>
      <c r="Z5" s="1"/>
      <c r="AA5" s="1"/>
    </row>
    <row r="6" spans="1:27" ht="18.899999999999999" customHeight="1" x14ac:dyDescent="0.25">
      <c r="A6" s="56" t="s">
        <v>58</v>
      </c>
      <c r="B6" s="38">
        <v>11907</v>
      </c>
      <c r="C6" s="39">
        <v>10855</v>
      </c>
      <c r="D6" s="40">
        <f>(C6/B6)-1</f>
        <v>-8.8351389938691516E-2</v>
      </c>
      <c r="E6" s="44">
        <v>169</v>
      </c>
      <c r="F6" s="44">
        <v>144</v>
      </c>
      <c r="G6" s="43">
        <f>(F6/E6)-1</f>
        <v>-0.14792899408284022</v>
      </c>
      <c r="H6" s="38">
        <v>820</v>
      </c>
      <c r="I6" s="39">
        <v>779</v>
      </c>
      <c r="J6" s="40">
        <f>(I6/H6)-1</f>
        <v>-5.0000000000000044E-2</v>
      </c>
      <c r="K6" s="44">
        <v>13777</v>
      </c>
      <c r="L6" s="44">
        <v>12478</v>
      </c>
      <c r="M6" s="43">
        <f>(L6/K6)-1</f>
        <v>-9.4287580750526234E-2</v>
      </c>
      <c r="N6" s="1"/>
      <c r="O6" s="1"/>
      <c r="P6" s="1"/>
      <c r="Q6" s="1"/>
      <c r="R6" s="1"/>
      <c r="S6" s="1"/>
      <c r="T6" s="1"/>
      <c r="U6" s="1"/>
      <c r="V6" s="1"/>
      <c r="W6" s="1"/>
      <c r="X6" s="1"/>
      <c r="Y6" s="1"/>
      <c r="Z6" s="1"/>
      <c r="AA6" s="1"/>
    </row>
    <row r="7" spans="1:27" ht="18.899999999999999" customHeight="1" x14ac:dyDescent="0.25">
      <c r="A7" s="56" t="s">
        <v>59</v>
      </c>
      <c r="B7" s="41">
        <v>1545</v>
      </c>
      <c r="C7" s="44">
        <v>3049</v>
      </c>
      <c r="D7" s="45">
        <f t="shared" ref="D7:D12" si="0">(C7/B7)-1</f>
        <v>0.97346278317152102</v>
      </c>
      <c r="E7" s="44">
        <v>18</v>
      </c>
      <c r="F7" s="44">
        <v>31</v>
      </c>
      <c r="G7" s="43">
        <f t="shared" ref="G7:G8" si="1">(F7/E7)-1</f>
        <v>0.72222222222222232</v>
      </c>
      <c r="H7" s="41">
        <v>73</v>
      </c>
      <c r="I7" s="44">
        <v>165</v>
      </c>
      <c r="J7" s="45">
        <f t="shared" ref="J7:J9" si="2">(I7/H7)-1</f>
        <v>1.2602739726027399</v>
      </c>
      <c r="K7" s="44">
        <v>1860</v>
      </c>
      <c r="L7" s="44">
        <v>3688</v>
      </c>
      <c r="M7" s="43">
        <f t="shared" ref="M7:M12" si="3">(L7/K7)-1</f>
        <v>0.98279569892473129</v>
      </c>
      <c r="N7" s="1"/>
      <c r="O7" s="1"/>
      <c r="P7" s="1"/>
      <c r="Q7" s="1"/>
      <c r="R7" s="1"/>
      <c r="S7" s="1"/>
      <c r="T7" s="1"/>
      <c r="U7" s="1"/>
      <c r="V7" s="1"/>
      <c r="W7" s="1"/>
      <c r="X7" s="1"/>
      <c r="Y7" s="1"/>
      <c r="Z7" s="1"/>
      <c r="AA7" s="1"/>
    </row>
    <row r="8" spans="1:27" ht="18.899999999999999" customHeight="1" x14ac:dyDescent="0.25">
      <c r="A8" s="56" t="s">
        <v>60</v>
      </c>
      <c r="B8" s="41">
        <v>39</v>
      </c>
      <c r="C8" s="44">
        <v>70</v>
      </c>
      <c r="D8" s="45">
        <f t="shared" si="0"/>
        <v>0.79487179487179493</v>
      </c>
      <c r="E8" s="44">
        <v>1</v>
      </c>
      <c r="F8" s="44">
        <v>2</v>
      </c>
      <c r="G8" s="43">
        <f t="shared" si="1"/>
        <v>1</v>
      </c>
      <c r="H8" s="41">
        <v>4</v>
      </c>
      <c r="I8" s="44">
        <v>6</v>
      </c>
      <c r="J8" s="45">
        <f t="shared" si="2"/>
        <v>0.5</v>
      </c>
      <c r="K8" s="44">
        <v>59</v>
      </c>
      <c r="L8" s="44">
        <v>79</v>
      </c>
      <c r="M8" s="43">
        <f t="shared" si="3"/>
        <v>0.33898305084745761</v>
      </c>
      <c r="N8" s="1"/>
      <c r="O8" s="1"/>
      <c r="P8" s="1"/>
      <c r="Q8" s="1"/>
      <c r="R8" s="1"/>
      <c r="S8" s="1"/>
      <c r="T8" s="1"/>
      <c r="U8" s="1"/>
      <c r="V8" s="1"/>
      <c r="W8" s="1"/>
      <c r="X8" s="1"/>
      <c r="Y8" s="1"/>
      <c r="Z8" s="1"/>
      <c r="AA8" s="1"/>
    </row>
    <row r="9" spans="1:27" ht="18.899999999999999" customHeight="1" x14ac:dyDescent="0.25">
      <c r="A9" s="56" t="s">
        <v>61</v>
      </c>
      <c r="B9" s="41">
        <v>12</v>
      </c>
      <c r="C9" s="44">
        <v>24</v>
      </c>
      <c r="D9" s="45">
        <f t="shared" si="0"/>
        <v>1</v>
      </c>
      <c r="E9" s="44">
        <v>0</v>
      </c>
      <c r="F9" s="44">
        <v>2</v>
      </c>
      <c r="G9" s="43" t="s">
        <v>132</v>
      </c>
      <c r="H9" s="41">
        <v>1</v>
      </c>
      <c r="I9" s="44">
        <v>1</v>
      </c>
      <c r="J9" s="45">
        <f t="shared" si="2"/>
        <v>0</v>
      </c>
      <c r="K9" s="44">
        <v>14</v>
      </c>
      <c r="L9" s="44">
        <v>24</v>
      </c>
      <c r="M9" s="43">
        <f t="shared" si="3"/>
        <v>0.71428571428571419</v>
      </c>
      <c r="N9" s="1"/>
      <c r="O9" s="1"/>
      <c r="P9" s="1"/>
      <c r="Q9" s="1"/>
      <c r="R9" s="1"/>
      <c r="S9" s="1"/>
      <c r="T9" s="1"/>
      <c r="U9" s="1"/>
      <c r="V9" s="1"/>
      <c r="W9" s="1"/>
      <c r="X9" s="1"/>
      <c r="Y9" s="1"/>
      <c r="Z9" s="1"/>
      <c r="AA9" s="1"/>
    </row>
    <row r="10" spans="1:27" ht="18.899999999999999" customHeight="1" x14ac:dyDescent="0.25">
      <c r="A10" s="56" t="s">
        <v>62</v>
      </c>
      <c r="B10" s="41">
        <v>12</v>
      </c>
      <c r="C10" s="44">
        <v>5</v>
      </c>
      <c r="D10" s="45">
        <f t="shared" si="0"/>
        <v>-0.58333333333333326</v>
      </c>
      <c r="E10" s="44">
        <v>0</v>
      </c>
      <c r="F10" s="44">
        <v>0</v>
      </c>
      <c r="G10" s="43" t="s">
        <v>132</v>
      </c>
      <c r="H10" s="41">
        <v>0</v>
      </c>
      <c r="I10" s="44">
        <v>0</v>
      </c>
      <c r="J10" s="45" t="s">
        <v>132</v>
      </c>
      <c r="K10" s="44">
        <v>14</v>
      </c>
      <c r="L10" s="44">
        <v>11</v>
      </c>
      <c r="M10" s="43">
        <f t="shared" si="3"/>
        <v>-0.2142857142857143</v>
      </c>
      <c r="N10" s="1"/>
      <c r="O10" s="1"/>
      <c r="P10" s="1"/>
      <c r="Q10" s="1"/>
      <c r="R10" s="1"/>
      <c r="S10" s="1"/>
      <c r="T10" s="1"/>
      <c r="U10" s="1"/>
      <c r="V10" s="1"/>
      <c r="W10" s="1"/>
      <c r="X10" s="1"/>
      <c r="Y10" s="1"/>
      <c r="Z10" s="1"/>
      <c r="AA10" s="1"/>
    </row>
    <row r="11" spans="1:27" ht="18.899999999999999" customHeight="1" x14ac:dyDescent="0.25">
      <c r="A11" s="56" t="s">
        <v>63</v>
      </c>
      <c r="B11" s="41">
        <v>7</v>
      </c>
      <c r="C11" s="44">
        <v>18</v>
      </c>
      <c r="D11" s="45">
        <f t="shared" si="0"/>
        <v>1.5714285714285716</v>
      </c>
      <c r="E11" s="44">
        <v>0</v>
      </c>
      <c r="F11" s="44">
        <v>0</v>
      </c>
      <c r="G11" s="43" t="s">
        <v>132</v>
      </c>
      <c r="H11" s="41">
        <v>0</v>
      </c>
      <c r="I11" s="44">
        <v>1</v>
      </c>
      <c r="J11" s="45" t="s">
        <v>132</v>
      </c>
      <c r="K11" s="44">
        <v>10</v>
      </c>
      <c r="L11" s="44">
        <v>29</v>
      </c>
      <c r="M11" s="43">
        <f t="shared" si="3"/>
        <v>1.9</v>
      </c>
      <c r="N11" s="1"/>
      <c r="O11" s="1"/>
      <c r="P11" s="1"/>
      <c r="Q11" s="1"/>
      <c r="R11" s="1"/>
      <c r="S11" s="1"/>
      <c r="T11" s="1"/>
      <c r="U11" s="1"/>
      <c r="V11" s="1"/>
      <c r="W11" s="1"/>
      <c r="X11" s="1"/>
      <c r="Y11" s="1"/>
      <c r="Z11" s="1"/>
      <c r="AA11" s="1"/>
    </row>
    <row r="12" spans="1:27" ht="18.899999999999999" customHeight="1" x14ac:dyDescent="0.25">
      <c r="A12" s="56" t="s">
        <v>64</v>
      </c>
      <c r="B12" s="41">
        <v>9</v>
      </c>
      <c r="C12" s="44">
        <v>24</v>
      </c>
      <c r="D12" s="45">
        <f t="shared" si="0"/>
        <v>1.6666666666666665</v>
      </c>
      <c r="E12" s="44">
        <v>0</v>
      </c>
      <c r="F12" s="44">
        <v>0</v>
      </c>
      <c r="G12" s="43" t="s">
        <v>132</v>
      </c>
      <c r="H12" s="41">
        <v>0</v>
      </c>
      <c r="I12" s="44">
        <v>2</v>
      </c>
      <c r="J12" s="157" t="s">
        <v>132</v>
      </c>
      <c r="K12" s="44">
        <v>9</v>
      </c>
      <c r="L12" s="44">
        <v>23</v>
      </c>
      <c r="M12" s="43">
        <f t="shared" si="3"/>
        <v>1.5555555555555554</v>
      </c>
      <c r="N12" s="1"/>
      <c r="O12" s="1"/>
      <c r="P12" s="1"/>
      <c r="Q12" s="1"/>
      <c r="R12" s="1"/>
      <c r="S12" s="1"/>
      <c r="T12" s="1"/>
      <c r="U12" s="1"/>
      <c r="V12" s="1"/>
      <c r="W12" s="1"/>
      <c r="X12" s="1"/>
      <c r="Y12" s="1"/>
      <c r="Z12" s="1"/>
      <c r="AA12" s="1"/>
    </row>
    <row r="13" spans="1:27" ht="18.899999999999999" customHeight="1" thickBot="1" x14ac:dyDescent="0.3">
      <c r="A13" s="13" t="s">
        <v>35</v>
      </c>
      <c r="B13" s="9">
        <f>SUM(B6:B12)</f>
        <v>13531</v>
      </c>
      <c r="C13" s="9">
        <f>SUM(C6:C12)</f>
        <v>14045</v>
      </c>
      <c r="D13" s="34">
        <f>(C13/B13)-1</f>
        <v>3.7986845022540905E-2</v>
      </c>
      <c r="E13" s="14">
        <f>SUM(E6:E12)</f>
        <v>188</v>
      </c>
      <c r="F13" s="14">
        <f>SUM(F6:F12)</f>
        <v>179</v>
      </c>
      <c r="G13" s="28">
        <f>(F13/E13)-1</f>
        <v>-4.7872340425531901E-2</v>
      </c>
      <c r="H13" s="9">
        <f>SUM(H6:H12)</f>
        <v>898</v>
      </c>
      <c r="I13" s="9">
        <f>SUM(I6:I12)</f>
        <v>954</v>
      </c>
      <c r="J13" s="34">
        <f>(I13/H13)-1</f>
        <v>6.2360801781737196E-2</v>
      </c>
      <c r="K13" s="14">
        <f>SUM(K6:K12)</f>
        <v>15743</v>
      </c>
      <c r="L13" s="14">
        <f>SUM(L6:L12)</f>
        <v>16332</v>
      </c>
      <c r="M13" s="28">
        <f>(L13/K13)-1</f>
        <v>3.741345359842474E-2</v>
      </c>
      <c r="N13" s="1"/>
      <c r="O13" s="1"/>
      <c r="P13" s="1"/>
      <c r="Q13" s="1"/>
      <c r="R13" s="1"/>
      <c r="S13" s="1"/>
      <c r="T13" s="1"/>
      <c r="U13" s="1"/>
      <c r="V13" s="1"/>
      <c r="W13" s="1"/>
      <c r="X13" s="1"/>
      <c r="Y13" s="1"/>
      <c r="Z13" s="1"/>
      <c r="AA13" s="1"/>
    </row>
    <row r="14" spans="1:27" ht="18.899999999999999"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899999999999999"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899999999999999"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36" spans="7:9" x14ac:dyDescent="0.25">
      <c r="G36" s="1"/>
    </row>
    <row r="47" spans="7:9" x14ac:dyDescent="0.25">
      <c r="I47"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4" orientation="portrait" verticalDpi="0" r:id="rId1"/>
  <ignoredErrors>
    <ignoredError sqref="B13:C13" formulaRange="1"/>
    <ignoredError sqref="D13:M13" formula="1"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546483339DD74BA5D6FC8C0D83730D" ma:contentTypeVersion="1" ma:contentTypeDescription="Create a new document." ma:contentTypeScope="" ma:versionID="578a5ea7ebaf66e60ce8840530f5a772">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9C86322-C854-4E2F-A97D-646DD8BF7D6D}"/>
</file>

<file path=customXml/itemProps2.xml><?xml version="1.0" encoding="utf-8"?>
<ds:datastoreItem xmlns:ds="http://schemas.openxmlformats.org/officeDocument/2006/customXml" ds:itemID="{CE761E79-2620-4839-B7E9-17C70DAC6FA8}"/>
</file>

<file path=customXml/itemProps3.xml><?xml version="1.0" encoding="utf-8"?>
<ds:datastoreItem xmlns:ds="http://schemas.openxmlformats.org/officeDocument/2006/customXml" ds:itemID="{95E9C285-D4A5-4DD9-A6FB-AB1BBFE807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25</vt:i4>
      </vt:variant>
    </vt:vector>
  </HeadingPairs>
  <TitlesOfParts>
    <vt:vector size="25" baseType="lpstr">
      <vt:lpstr> Índice</vt:lpstr>
      <vt:lpstr>Siglas</vt:lpstr>
      <vt:lpstr>1</vt:lpstr>
      <vt:lpstr>2</vt:lpstr>
      <vt:lpstr>3</vt:lpstr>
      <vt:lpstr>4 e 5</vt:lpstr>
      <vt:lpstr>6</vt:lpstr>
      <vt:lpstr>7</vt:lpstr>
      <vt:lpstr>8</vt:lpstr>
      <vt:lpstr>9 e 10</vt:lpstr>
      <vt:lpstr>11 e 12</vt:lpstr>
      <vt:lpstr>13 e 14</vt:lpstr>
      <vt:lpstr>15</vt:lpstr>
      <vt:lpstr>16 e 17</vt:lpstr>
      <vt:lpstr>18</vt:lpstr>
      <vt:lpstr>19 e 20</vt:lpstr>
      <vt:lpstr>21</vt:lpstr>
      <vt:lpstr>22</vt:lpstr>
      <vt:lpstr>23</vt:lpstr>
      <vt:lpstr>24</vt:lpstr>
      <vt:lpstr>25</vt:lpstr>
      <vt:lpstr>26</vt:lpstr>
      <vt:lpstr>27</vt:lpstr>
      <vt:lpstr>28</vt:lpstr>
      <vt:lpstr>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Lisete Pinto Fernandes</dc:creator>
  <cp:lastModifiedBy>Jorge Rebelo</cp:lastModifiedBy>
  <cp:lastPrinted>2023-11-07T10:26:09Z</cp:lastPrinted>
  <dcterms:created xsi:type="dcterms:W3CDTF">2023-02-10T10:46:51Z</dcterms:created>
  <dcterms:modified xsi:type="dcterms:W3CDTF">2024-08-09T09:59:33Z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0x010100E7546483339DD74BA5D6FC8C0D83730D</vt:lpwstr>
  </property>
</Properties>
</file>