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latórios\Relatórios mensais\2024\04 - Abril\"/>
    </mc:Choice>
  </mc:AlternateContent>
  <xr:revisionPtr revIDLastSave="0" documentId="13_ncr:1_{5EF9E464-AAB7-4D7E-AC85-E3D53504F66F}" xr6:coauthVersionLast="47" xr6:coauthVersionMax="47" xr10:uidLastSave="{00000000-0000-0000-0000-000000000000}"/>
  <bookViews>
    <workbookView xWindow="-120" yWindow="-120" windowWidth="29040" windowHeight="15840" tabRatio="893" firstSheet="11" activeTab="24" xr2:uid="{A800B4F3-1728-4C29-8222-9D21F6ED86F1}"/>
  </bookViews>
  <sheets>
    <sheet name=" Índice" sheetId="30" r:id="rId1"/>
    <sheet name="Siglas" sheetId="3" r:id="rId2"/>
    <sheet name="1" sheetId="1" r:id="rId3"/>
    <sheet name="2" sheetId="4" r:id="rId4"/>
    <sheet name="3" sheetId="5" r:id="rId5"/>
    <sheet name="4 e 5" sheetId="6" r:id="rId6"/>
    <sheet name="6" sheetId="7" r:id="rId7"/>
    <sheet name="7" sheetId="8" r:id="rId8"/>
    <sheet name="8" sheetId="9" r:id="rId9"/>
    <sheet name="9 e 10" sheetId="10" r:id="rId10"/>
    <sheet name="11 e 12" sheetId="11" r:id="rId11"/>
    <sheet name="13 e 14" sheetId="12" r:id="rId12"/>
    <sheet name="15" sheetId="13" r:id="rId13"/>
    <sheet name="16 e 17" sheetId="14" r:id="rId14"/>
    <sheet name="18" sheetId="15" r:id="rId15"/>
    <sheet name="19 e 20" sheetId="16" r:id="rId16"/>
    <sheet name="21" sheetId="34" r:id="rId17"/>
    <sheet name="22" sheetId="17" r:id="rId18"/>
    <sheet name="23" sheetId="18" r:id="rId19"/>
    <sheet name="24" sheetId="19" r:id="rId20"/>
    <sheet name="25" sheetId="20" r:id="rId21"/>
    <sheet name="26" sheetId="21" r:id="rId22"/>
    <sheet name="27" sheetId="22" r:id="rId23"/>
    <sheet name="28" sheetId="23" r:id="rId24"/>
    <sheet name="29" sheetId="24" r:id="rId25"/>
  </sheets>
  <externalReferences>
    <externalReference r:id="rId26"/>
    <externalReference r:id="rId27"/>
  </externalReferences>
  <definedNames>
    <definedName name="\a">#N/A</definedName>
    <definedName name="_" localSheetId="0">#REF!</definedName>
    <definedName name="_" localSheetId="16">#REF!</definedName>
    <definedName name="_" localSheetId="1">#REF!</definedName>
    <definedName name="_">#REF!</definedName>
    <definedName name="_t1">#REF!</definedName>
    <definedName name="A" localSheetId="16">#REF!</definedName>
    <definedName name="A" localSheetId="1">#REF!</definedName>
    <definedName name="A">#REF!</definedName>
    <definedName name="aa" localSheetId="16">#REF!</definedName>
    <definedName name="aa" localSheetId="1">#REF!</definedName>
    <definedName name="aa">#REF!</definedName>
    <definedName name="Anuário99CNH" localSheetId="16">#REF!</definedName>
    <definedName name="Anuário99CNH" localSheetId="1">#REF!</definedName>
    <definedName name="Anuário99CNH">#REF!</definedName>
    <definedName name="ASAS" localSheetId="16">#REF!</definedName>
    <definedName name="ASAS" localSheetId="1">#REF!</definedName>
    <definedName name="ASAS">#REF!</definedName>
    <definedName name="b" localSheetId="16">#REF!</definedName>
    <definedName name="b" localSheetId="1">#REF!</definedName>
    <definedName name="b">#REF!</definedName>
    <definedName name="bb" localSheetId="16">#REF!</definedName>
    <definedName name="bb" localSheetId="1">#REF!</definedName>
    <definedName name="bb">#REF!</definedName>
    <definedName name="Cabe_1" localSheetId="16">#REF!</definedName>
    <definedName name="Cabe_1" localSheetId="1">#REF!</definedName>
    <definedName name="Cabe_1">#REF!</definedName>
    <definedName name="Cabe_2" localSheetId="16">#REF!</definedName>
    <definedName name="Cabe_2" localSheetId="1">#REF!</definedName>
    <definedName name="Cabe_2">#REF!</definedName>
    <definedName name="Cabe_3" localSheetId="16">#REF!</definedName>
    <definedName name="Cabe_3" localSheetId="1">#REF!</definedName>
    <definedName name="Cabe_3">#REF!</definedName>
    <definedName name="Cabe_4" localSheetId="16">#REF!</definedName>
    <definedName name="Cabe_4" localSheetId="1">#REF!</definedName>
    <definedName name="Cabe_4">#REF!</definedName>
    <definedName name="Cabe_5" localSheetId="16">#REF!</definedName>
    <definedName name="Cabe_5">#REF!</definedName>
    <definedName name="Cabe_6" localSheetId="16">#REF!</definedName>
    <definedName name="Cabe_6">#REF!</definedName>
    <definedName name="Cabe_7" localSheetId="16">#REF!</definedName>
    <definedName name="Cabe_7">#REF!</definedName>
    <definedName name="Cabe_8" localSheetId="16">#REF!</definedName>
    <definedName name="Cabe_8">#REF!</definedName>
    <definedName name="cc" localSheetId="16">#REF!</definedName>
    <definedName name="cc" localSheetId="1">#REF!</definedName>
    <definedName name="cc">#REF!</definedName>
    <definedName name="cen_1" localSheetId="16">#REF!</definedName>
    <definedName name="cen_1" localSheetId="1">#REF!</definedName>
    <definedName name="cen_1">#REF!</definedName>
    <definedName name="cen_2" localSheetId="16">#REF!</definedName>
    <definedName name="cen_2" localSheetId="1">#REF!</definedName>
    <definedName name="cen_2">#REF!</definedName>
    <definedName name="cen_3" localSheetId="16">#REF!</definedName>
    <definedName name="cen_3" localSheetId="1">#REF!</definedName>
    <definedName name="cen_3">#REF!</definedName>
    <definedName name="cen_t" localSheetId="16">#REF!</definedName>
    <definedName name="cen_t" localSheetId="1">#REF!</definedName>
    <definedName name="cen_t">#REF!</definedName>
    <definedName name="dd" localSheetId="16">#REF!</definedName>
    <definedName name="dd" localSheetId="1">#REF!</definedName>
    <definedName name="dd">#REF!</definedName>
    <definedName name="ddd">#REF!</definedName>
    <definedName name="ddddd" localSheetId="16">#REF!</definedName>
    <definedName name="ddddd" localSheetId="1">#REF!</definedName>
    <definedName name="ddddd">#REF!</definedName>
    <definedName name="dddkkk">#REF!</definedName>
    <definedName name="dir_1" localSheetId="16">#REF!</definedName>
    <definedName name="dir_1" localSheetId="1">#REF!</definedName>
    <definedName name="dir_1">#REF!</definedName>
    <definedName name="dir_2" localSheetId="16">#REF!</definedName>
    <definedName name="dir_2" localSheetId="1">#REF!</definedName>
    <definedName name="dir_2">#REF!</definedName>
    <definedName name="dir_3" localSheetId="16">#REF!</definedName>
    <definedName name="dir_3" localSheetId="1">#REF!</definedName>
    <definedName name="dir_3">#REF!</definedName>
    <definedName name="dir_t" localSheetId="16">#REF!</definedName>
    <definedName name="dir_t" localSheetId="1">#REF!</definedName>
    <definedName name="dir_t">#REF!</definedName>
    <definedName name="DISTRITOS" localSheetId="16">#REF!</definedName>
    <definedName name="DISTRITOS" localSheetId="1">#REF!</definedName>
    <definedName name="DISTRITOS">#REF!</definedName>
    <definedName name="distritos1" localSheetId="16">#REF!</definedName>
    <definedName name="distritos1" localSheetId="1">#REF!</definedName>
    <definedName name="distritos1">#REF!</definedName>
    <definedName name="Distritos2" localSheetId="16">#REF!</definedName>
    <definedName name="Distritos2" localSheetId="1">#REF!</definedName>
    <definedName name="Distritos2">#REF!</definedName>
    <definedName name="DS" localSheetId="16">#REF!</definedName>
    <definedName name="DS" localSheetId="1">#REF!</definedName>
    <definedName name="DS">#REF!</definedName>
    <definedName name="ee" localSheetId="16">#REF!</definedName>
    <definedName name="ee" localSheetId="1">#REF!</definedName>
    <definedName name="ee">#REF!</definedName>
    <definedName name="esq_1" localSheetId="16">#REF!</definedName>
    <definedName name="esq_1" localSheetId="1">#REF!</definedName>
    <definedName name="esq_1">#REF!</definedName>
    <definedName name="esq_2" localSheetId="16">#REF!</definedName>
    <definedName name="esq_2" localSheetId="1">#REF!</definedName>
    <definedName name="esq_2">#REF!</definedName>
    <definedName name="esq_3" localSheetId="16">#REF!</definedName>
    <definedName name="esq_3" localSheetId="1">#REF!</definedName>
    <definedName name="esq_3">#REF!</definedName>
    <definedName name="esq_t" localSheetId="16">#REF!</definedName>
    <definedName name="esq_t" localSheetId="1">#REF!</definedName>
    <definedName name="esq_t">#REF!</definedName>
    <definedName name="EWTRFER" localSheetId="16">#REF!</definedName>
    <definedName name="EWTRFER" localSheetId="1">#REF!</definedName>
    <definedName name="EWTRFER">#REF!</definedName>
    <definedName name="ff" localSheetId="16">#REF!</definedName>
    <definedName name="ff" localSheetId="1">#REF!</definedName>
    <definedName name="ff">#REF!</definedName>
    <definedName name="fff">#REF!</definedName>
    <definedName name="ffffff">#REF!</definedName>
    <definedName name="GFFG">'[1]Tx média'!$A$3</definedName>
    <definedName name="gg" localSheetId="16">#REF!</definedName>
    <definedName name="gg" localSheetId="1">#REF!</definedName>
    <definedName name="gg">#REF!</definedName>
    <definedName name="GGGG">#REF!</definedName>
    <definedName name="indic_ITRM" localSheetId="16">#REF!</definedName>
    <definedName name="indic_ITRM" localSheetId="1">#REF!</definedName>
    <definedName name="indic_ITRM">#REF!</definedName>
    <definedName name="Indic_TransRodoviario" localSheetId="16">#REF!</definedName>
    <definedName name="Indic_TransRodoviario" localSheetId="1">#REF!</definedName>
    <definedName name="Indic_TransRodoviario">#REF!</definedName>
    <definedName name="Indic_VáriosPerfGéneroSaúde" localSheetId="16">#REF!</definedName>
    <definedName name="Indic_VáriosPerfGéneroSaúde" localSheetId="1">#REF!</definedName>
    <definedName name="Indic_VáriosPerfGéneroSaúde">#REF!</definedName>
    <definedName name="IR_PARA" localSheetId="16">#REF!</definedName>
    <definedName name="IR_PARA" localSheetId="1">#REF!</definedName>
    <definedName name="IR_PARA">#REF!</definedName>
    <definedName name="Ir_para2" localSheetId="16">#REF!</definedName>
    <definedName name="Ir_para2" localSheetId="1">#REF!</definedName>
    <definedName name="Ir_para2">#REF!</definedName>
    <definedName name="jjj">#REF!</definedName>
    <definedName name="k" localSheetId="16">#REF!</definedName>
    <definedName name="k" localSheetId="1">#REF!</definedName>
    <definedName name="k">#REF!</definedName>
    <definedName name="mmmm" localSheetId="16">#REF!</definedName>
    <definedName name="mmmm" localSheetId="1">#REF!</definedName>
    <definedName name="mmmm">#REF!</definedName>
    <definedName name="nnn" localSheetId="16">#REF!</definedName>
    <definedName name="nnn" localSheetId="1">#REF!</definedName>
    <definedName name="nnn">#REF!</definedName>
    <definedName name="NUTS98" localSheetId="16">#REF!</definedName>
    <definedName name="NUTS98" localSheetId="1">#REF!</definedName>
    <definedName name="NUTS98">#REF!</definedName>
    <definedName name="Pag_1" localSheetId="16">#REF!</definedName>
    <definedName name="Pag_1" localSheetId="1">#REF!</definedName>
    <definedName name="Pag_1">#REF!</definedName>
    <definedName name="Print_Area_MI" localSheetId="16">#REF!</definedName>
    <definedName name="Print_Area_MI" localSheetId="1">#REF!</definedName>
    <definedName name="Print_Area_MI">#REF!</definedName>
    <definedName name="Print_area_MI1" localSheetId="16">#REF!</definedName>
    <definedName name="Print_area_MI1" localSheetId="1">#REF!</definedName>
    <definedName name="Print_area_MI1">#REF!</definedName>
    <definedName name="QP_QC_1999" localSheetId="16">#REF!</definedName>
    <definedName name="QP_QC_1999" localSheetId="1">#REF!</definedName>
    <definedName name="QP_QC_1999">#REF!</definedName>
    <definedName name="QQ" localSheetId="16">#REF!</definedName>
    <definedName name="QQ" localSheetId="1">#REF!</definedName>
    <definedName name="QQ">#REF!</definedName>
    <definedName name="QQQ" localSheetId="16">#REF!</definedName>
    <definedName name="QQQ" localSheetId="1">#REF!</definedName>
    <definedName name="QQQ">#REF!</definedName>
    <definedName name="Quadro_a1" localSheetId="16">#REF!</definedName>
    <definedName name="Quadro_a1" localSheetId="1">#REF!</definedName>
    <definedName name="Quadro_a1">#REF!</definedName>
    <definedName name="Quadro_a2" localSheetId="16">#REF!</definedName>
    <definedName name="Quadro_a2" localSheetId="1">#REF!</definedName>
    <definedName name="Quadro_a2">#REF!</definedName>
    <definedName name="Quadro_b1" localSheetId="16">#REF!</definedName>
    <definedName name="Quadro_b1">#REF!</definedName>
    <definedName name="Quadro_b2" localSheetId="16">#REF!</definedName>
    <definedName name="Quadro_b2">#REF!</definedName>
    <definedName name="Quadro_III.17___Parque_de_veículos_rodoviários_motorizados_presumivelmente_em_circulação__segundo_o_tipo_de_veículo" localSheetId="16">#REF!</definedName>
    <definedName name="Quadro_III.17___Parque_de_veículos_rodoviários_motorizados_presumivelmente_em_circulação__segundo_o_tipo_de_veículo" localSheetId="1">#REF!</definedName>
    <definedName name="Quadro_III.17___Parque_de_veículos_rodoviários_motorizados_presumivelmente_em_circulação__segundo_o_tipo_de_veículo">#REF!</definedName>
    <definedName name="Query1" localSheetId="16">#REF!</definedName>
    <definedName name="Query1" localSheetId="1">#REF!</definedName>
    <definedName name="Query1">#REF!</definedName>
    <definedName name="Query2" localSheetId="16">#REF!</definedName>
    <definedName name="Query2" localSheetId="1">#REF!</definedName>
    <definedName name="Query2">#REF!</definedName>
    <definedName name="query3" localSheetId="16">#REF!</definedName>
    <definedName name="query3" localSheetId="1">#REF!</definedName>
    <definedName name="query3">#REF!</definedName>
    <definedName name="rr" localSheetId="16">#REF!</definedName>
    <definedName name="rr" localSheetId="1">#REF!</definedName>
    <definedName name="rr">#REF!</definedName>
    <definedName name="SPSS" localSheetId="16">#REF!</definedName>
    <definedName name="SPSS" localSheetId="1">#REF!</definedName>
    <definedName name="SPSS">#REF!</definedName>
    <definedName name="Tit_1" localSheetId="16">#REF!</definedName>
    <definedName name="Tit_1" localSheetId="1">#REF!</definedName>
    <definedName name="Tit_1">#REF!</definedName>
    <definedName name="Tit_2" localSheetId="16">#REF!</definedName>
    <definedName name="Tit_2" localSheetId="1">#REF!</definedName>
    <definedName name="Tit_2">#REF!</definedName>
    <definedName name="Tit_3" localSheetId="16">#REF!</definedName>
    <definedName name="Tit_3" localSheetId="1">#REF!</definedName>
    <definedName name="Tit_3">#REF!</definedName>
    <definedName name="Tit_4" localSheetId="16">#REF!</definedName>
    <definedName name="Tit_4" localSheetId="1">#REF!</definedName>
    <definedName name="Tit_4">#REF!</definedName>
    <definedName name="Tit_5" localSheetId="16">#REF!</definedName>
    <definedName name="Tit_5" localSheetId="1">#REF!</definedName>
    <definedName name="Tit_5">#REF!</definedName>
    <definedName name="Titulo" localSheetId="16">#REF!</definedName>
    <definedName name="Titulo" localSheetId="1">#REF!</definedName>
    <definedName name="Titulo">#REF!</definedName>
    <definedName name="Todo" localSheetId="16">#REF!</definedName>
    <definedName name="Todo" localSheetId="1">#REF!</definedName>
    <definedName name="Todo">#REF!</definedName>
    <definedName name="Total_Receita_por_concelho" localSheetId="16">#REF!</definedName>
    <definedName name="Total_Receita_por_concelho" localSheetId="1">#REF!</definedName>
    <definedName name="Total_Receita_por_concelho">#REF!</definedName>
    <definedName name="tt" localSheetId="16">#REF!</definedName>
    <definedName name="tt" localSheetId="1">#REF!</definedName>
    <definedName name="tt">#REF!</definedName>
    <definedName name="Tudo" localSheetId="16">#REF!</definedName>
    <definedName name="Tudo" localSheetId="1">#REF!</definedName>
    <definedName name="Tudo">#REF!</definedName>
    <definedName name="vsdv" localSheetId="16">#REF!</definedName>
    <definedName name="vsdv" localSheetId="1">#REF!</definedName>
    <definedName name="vsdv">#REF!</definedName>
    <definedName name="wefqwer" localSheetId="16">#REF!</definedName>
    <definedName name="wefqwer" localSheetId="1">#REF!</definedName>
    <definedName name="wefqwer">#REF!</definedName>
    <definedName name="wqdswe" localSheetId="16">#REF!</definedName>
    <definedName name="wqdswe" localSheetId="1">#REF!</definedName>
    <definedName name="wqdswe">#REF!</definedName>
    <definedName name="ww" localSheetId="16">#REF!</definedName>
    <definedName name="ww" localSheetId="1">#REF!</definedName>
    <definedName name="ww">#REF!</definedName>
    <definedName name="xx" localSheetId="16">#REF!</definedName>
    <definedName name="xx" localSheetId="1">#REF!</definedName>
    <definedName name="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20" l="1"/>
  <c r="H12" i="20"/>
  <c r="H8" i="20"/>
  <c r="G9" i="20"/>
  <c r="G11" i="20"/>
  <c r="G7" i="20"/>
  <c r="F15" i="20"/>
  <c r="E15" i="20"/>
  <c r="D9" i="20"/>
  <c r="D11" i="20"/>
  <c r="D7" i="20"/>
  <c r="D7" i="19"/>
  <c r="D8" i="19"/>
  <c r="D9" i="19"/>
  <c r="D10" i="19"/>
  <c r="D11" i="19"/>
  <c r="D12" i="19"/>
  <c r="D13" i="19"/>
  <c r="D6" i="19"/>
  <c r="J8" i="18"/>
  <c r="J7" i="18"/>
  <c r="J6" i="18"/>
  <c r="G8" i="18"/>
  <c r="G7" i="18"/>
  <c r="G6" i="18"/>
  <c r="D7" i="18"/>
  <c r="D8" i="18"/>
  <c r="D6" i="18"/>
  <c r="G8" i="17"/>
  <c r="J8" i="17"/>
  <c r="J7" i="17"/>
  <c r="J6" i="17"/>
  <c r="G7" i="17"/>
  <c r="G6" i="17"/>
  <c r="D8" i="17"/>
  <c r="D7" i="17"/>
  <c r="D16" i="34"/>
  <c r="C13" i="34"/>
  <c r="D11" i="34"/>
  <c r="D10" i="34"/>
  <c r="D9" i="34"/>
  <c r="D8" i="34"/>
  <c r="D7" i="34"/>
  <c r="D6" i="34"/>
  <c r="G14" i="13"/>
  <c r="G12" i="13"/>
  <c r="O6" i="12"/>
  <c r="P6" i="12"/>
  <c r="O7" i="12"/>
  <c r="P7" i="12"/>
  <c r="O8" i="12"/>
  <c r="P8" i="12"/>
  <c r="O9" i="12"/>
  <c r="P9" i="12"/>
  <c r="O10" i="12"/>
  <c r="P10" i="12"/>
  <c r="O11" i="12"/>
  <c r="P11" i="12"/>
  <c r="O12" i="12"/>
  <c r="P12" i="12"/>
  <c r="O13" i="12"/>
  <c r="P13" i="12"/>
  <c r="N6" i="12"/>
  <c r="N7" i="12"/>
  <c r="N8" i="12"/>
  <c r="N9" i="12"/>
  <c r="N10" i="12"/>
  <c r="N11" i="12"/>
  <c r="N12" i="12"/>
  <c r="N13" i="12"/>
  <c r="N6" i="11"/>
  <c r="O6" i="11"/>
  <c r="N7" i="11"/>
  <c r="O7" i="11"/>
  <c r="P6" i="11"/>
  <c r="P7" i="11"/>
  <c r="O6" i="10"/>
  <c r="P6" i="10"/>
  <c r="O7" i="10"/>
  <c r="P7" i="10"/>
  <c r="O8" i="10"/>
  <c r="P8" i="10"/>
  <c r="N6" i="10"/>
  <c r="N7" i="10"/>
  <c r="N8" i="10"/>
  <c r="D12" i="34" l="1"/>
  <c r="J13" i="9"/>
  <c r="L13" i="9"/>
  <c r="K13" i="9"/>
  <c r="I13" i="9"/>
  <c r="H13" i="9"/>
  <c r="F13" i="9"/>
  <c r="E13" i="9"/>
  <c r="C13" i="9"/>
  <c r="B13" i="9"/>
  <c r="L18" i="6"/>
  <c r="L19" i="6"/>
  <c r="L20" i="6"/>
  <c r="K18" i="6"/>
  <c r="K19" i="6"/>
  <c r="K20" i="6"/>
  <c r="I18" i="6"/>
  <c r="I19" i="6"/>
  <c r="I20" i="6"/>
  <c r="H18" i="6"/>
  <c r="H19" i="6"/>
  <c r="H20" i="6"/>
  <c r="F18" i="6"/>
  <c r="F19" i="6"/>
  <c r="F20" i="6"/>
  <c r="E18" i="6"/>
  <c r="E19" i="6"/>
  <c r="E20" i="6"/>
  <c r="C18" i="6"/>
  <c r="C19" i="6"/>
  <c r="C20" i="6"/>
  <c r="B18" i="6"/>
  <c r="B19" i="6"/>
  <c r="B20" i="6"/>
  <c r="D17" i="34" l="1"/>
  <c r="G13" i="9"/>
  <c r="E15" i="34" l="1"/>
  <c r="E14" i="34"/>
  <c r="E5" i="34"/>
  <c r="E16" i="34"/>
  <c r="E11" i="34"/>
  <c r="E7" i="34"/>
  <c r="E9" i="34"/>
  <c r="E10" i="34"/>
  <c r="E6" i="34"/>
  <c r="E8" i="34"/>
  <c r="E13" i="34"/>
  <c r="E12" i="34"/>
  <c r="B52" i="30"/>
  <c r="B51" i="30"/>
  <c r="B47" i="30"/>
  <c r="B46" i="30"/>
  <c r="B45" i="30"/>
  <c r="B44" i="30"/>
  <c r="B43" i="30"/>
  <c r="B42" i="30"/>
  <c r="B35" i="30"/>
  <c r="B34" i="30"/>
  <c r="B33" i="30"/>
  <c r="B32" i="30"/>
  <c r="B31" i="30"/>
  <c r="B30" i="30"/>
  <c r="B29" i="30"/>
  <c r="B28" i="30"/>
  <c r="B27" i="30"/>
  <c r="B26" i="30"/>
  <c r="B25" i="30"/>
  <c r="B24" i="30"/>
  <c r="B23" i="30"/>
  <c r="B22" i="30"/>
  <c r="B21" i="30"/>
  <c r="B20" i="30"/>
  <c r="B19" i="30"/>
  <c r="B18" i="30"/>
  <c r="B17" i="30"/>
  <c r="B13" i="30"/>
  <c r="B12" i="30"/>
  <c r="E17" i="34" l="1"/>
  <c r="I11" i="5"/>
  <c r="E11" i="5"/>
  <c r="C14" i="5"/>
  <c r="D14" i="5"/>
  <c r="F14" i="5"/>
  <c r="G14" i="5"/>
  <c r="H14" i="5"/>
  <c r="B14" i="5"/>
  <c r="C13" i="5"/>
  <c r="D13" i="5"/>
  <c r="F13" i="5"/>
  <c r="G13" i="5"/>
  <c r="H13" i="5"/>
  <c r="B13" i="5"/>
  <c r="C12" i="5"/>
  <c r="D12" i="5"/>
  <c r="F12" i="5"/>
  <c r="G12" i="5"/>
  <c r="H12" i="5"/>
  <c r="B12" i="5"/>
  <c r="K5" i="24"/>
  <c r="K7" i="16" l="1"/>
  <c r="L7" i="16"/>
  <c r="M7" i="16"/>
  <c r="K8" i="16"/>
  <c r="L8" i="16"/>
  <c r="M8" i="16"/>
  <c r="K9" i="16"/>
  <c r="L9" i="16"/>
  <c r="M9" i="16"/>
  <c r="K10" i="16"/>
  <c r="L10" i="16"/>
  <c r="M10" i="16"/>
  <c r="K11" i="16"/>
  <c r="L11" i="16"/>
  <c r="M11" i="16"/>
  <c r="K12" i="16"/>
  <c r="L12" i="16"/>
  <c r="M12" i="16"/>
  <c r="K13" i="16"/>
  <c r="L13" i="16"/>
  <c r="M13" i="16"/>
  <c r="L6" i="16"/>
  <c r="M6" i="16"/>
  <c r="K6" i="16"/>
  <c r="I5" i="5" l="1"/>
  <c r="I12" i="5" s="1"/>
  <c r="E5" i="5"/>
  <c r="E12" i="5" s="1"/>
  <c r="A4" i="22"/>
  <c r="A4" i="21"/>
  <c r="A4" i="20"/>
  <c r="A4" i="19"/>
  <c r="A4" i="18"/>
  <c r="A4" i="17"/>
  <c r="A19" i="16"/>
  <c r="A4" i="16"/>
  <c r="A4" i="15"/>
  <c r="A13" i="14"/>
  <c r="A4" i="14"/>
  <c r="A4" i="13"/>
  <c r="A19" i="12"/>
  <c r="A4" i="12"/>
  <c r="A12" i="11"/>
  <c r="A4" i="11"/>
  <c r="A13" i="10"/>
  <c r="A4" i="10"/>
  <c r="A4" i="9"/>
  <c r="A4" i="8"/>
  <c r="A4" i="7"/>
  <c r="A4" i="4"/>
  <c r="G8" i="9" l="1"/>
  <c r="I29" i="16"/>
  <c r="H29" i="16"/>
  <c r="I28" i="16"/>
  <c r="H28" i="16"/>
  <c r="I27" i="16"/>
  <c r="H27" i="16"/>
  <c r="I26" i="16"/>
  <c r="H26" i="16"/>
  <c r="I25" i="16"/>
  <c r="H25" i="16"/>
  <c r="I24" i="16"/>
  <c r="H24" i="16"/>
  <c r="I23" i="16"/>
  <c r="H23" i="16"/>
  <c r="I22" i="16"/>
  <c r="H22" i="16"/>
  <c r="F29" i="16"/>
  <c r="E29" i="16"/>
  <c r="F28" i="16"/>
  <c r="E28" i="16"/>
  <c r="F27" i="16"/>
  <c r="E27" i="16"/>
  <c r="F26" i="16"/>
  <c r="E26" i="16"/>
  <c r="F25" i="16"/>
  <c r="E25" i="16"/>
  <c r="F24" i="16"/>
  <c r="E24" i="16"/>
  <c r="F23" i="16"/>
  <c r="E23" i="16"/>
  <c r="F22" i="16"/>
  <c r="E22" i="16"/>
  <c r="C28" i="16"/>
  <c r="C23" i="16"/>
  <c r="C24" i="16"/>
  <c r="C25" i="16"/>
  <c r="C26" i="16"/>
  <c r="C27" i="16"/>
  <c r="C29" i="16"/>
  <c r="C22" i="16"/>
  <c r="B23" i="16"/>
  <c r="B24" i="16"/>
  <c r="B25" i="16"/>
  <c r="B26" i="16"/>
  <c r="B27" i="16"/>
  <c r="B28" i="16"/>
  <c r="B29" i="16"/>
  <c r="B22" i="16"/>
  <c r="I18" i="14"/>
  <c r="H18" i="14"/>
  <c r="I17" i="14"/>
  <c r="H17" i="14"/>
  <c r="I16" i="14"/>
  <c r="H16" i="14"/>
  <c r="F18" i="14"/>
  <c r="E18" i="14"/>
  <c r="F17" i="14"/>
  <c r="E17" i="14"/>
  <c r="F16" i="14"/>
  <c r="E16" i="14"/>
  <c r="C17" i="14"/>
  <c r="C18" i="14"/>
  <c r="C16" i="14"/>
  <c r="B17" i="14"/>
  <c r="B18" i="14"/>
  <c r="B16" i="14"/>
  <c r="L29" i="12"/>
  <c r="K29" i="12"/>
  <c r="L28" i="12"/>
  <c r="K28" i="12"/>
  <c r="L27" i="12"/>
  <c r="K27" i="12"/>
  <c r="L26" i="12"/>
  <c r="K26" i="12"/>
  <c r="L25" i="12"/>
  <c r="K25" i="12"/>
  <c r="L24" i="12"/>
  <c r="K24" i="12"/>
  <c r="L23" i="12"/>
  <c r="K23" i="12"/>
  <c r="L22" i="12"/>
  <c r="K22" i="12"/>
  <c r="I29" i="12"/>
  <c r="H29" i="12"/>
  <c r="I28" i="12"/>
  <c r="H28" i="12"/>
  <c r="I27" i="12"/>
  <c r="H27" i="12"/>
  <c r="I26" i="12"/>
  <c r="H26" i="12"/>
  <c r="I25" i="12"/>
  <c r="H25" i="12"/>
  <c r="I24" i="12"/>
  <c r="H24" i="12"/>
  <c r="I23" i="12"/>
  <c r="H23" i="12"/>
  <c r="I22" i="12"/>
  <c r="H22" i="12"/>
  <c r="F29" i="12"/>
  <c r="E29" i="12"/>
  <c r="F28" i="12"/>
  <c r="E28" i="12"/>
  <c r="F27" i="12"/>
  <c r="E27" i="12"/>
  <c r="F26" i="12"/>
  <c r="E26" i="12"/>
  <c r="F25" i="12"/>
  <c r="E25" i="12"/>
  <c r="F24" i="12"/>
  <c r="E24" i="12"/>
  <c r="F23" i="12"/>
  <c r="E23" i="12"/>
  <c r="F22" i="12"/>
  <c r="E22" i="12"/>
  <c r="C23" i="12"/>
  <c r="C24" i="12"/>
  <c r="C25" i="12"/>
  <c r="C26" i="12"/>
  <c r="C27" i="12"/>
  <c r="C28" i="12"/>
  <c r="C29" i="12"/>
  <c r="C22" i="12"/>
  <c r="B23" i="12"/>
  <c r="B24" i="12"/>
  <c r="B25" i="12"/>
  <c r="B26" i="12"/>
  <c r="B27" i="12"/>
  <c r="B28" i="12"/>
  <c r="B29" i="12"/>
  <c r="B22" i="12"/>
  <c r="L16" i="11"/>
  <c r="K16" i="11"/>
  <c r="L15" i="11"/>
  <c r="K15" i="11"/>
  <c r="I16" i="11"/>
  <c r="H16" i="11"/>
  <c r="I15" i="11"/>
  <c r="H15" i="11"/>
  <c r="F16" i="11"/>
  <c r="E16" i="11"/>
  <c r="F15" i="11"/>
  <c r="E15" i="11"/>
  <c r="C16" i="11"/>
  <c r="C15" i="11"/>
  <c r="B16" i="11"/>
  <c r="B15" i="11"/>
  <c r="L18" i="10"/>
  <c r="K18" i="10"/>
  <c r="L17" i="10"/>
  <c r="K17" i="10"/>
  <c r="L16" i="10"/>
  <c r="K16" i="10"/>
  <c r="I18" i="10"/>
  <c r="H18" i="10"/>
  <c r="I17" i="10"/>
  <c r="H17" i="10"/>
  <c r="I16" i="10"/>
  <c r="H16" i="10"/>
  <c r="F18" i="10"/>
  <c r="E18" i="10"/>
  <c r="F17" i="10"/>
  <c r="E17" i="10"/>
  <c r="F16" i="10"/>
  <c r="E16" i="10"/>
  <c r="C17" i="10"/>
  <c r="C18" i="10"/>
  <c r="C16" i="10"/>
  <c r="B17" i="10"/>
  <c r="B18" i="10"/>
  <c r="B16" i="10"/>
  <c r="L17" i="6"/>
  <c r="K17" i="6"/>
  <c r="I17" i="6"/>
  <c r="H17" i="6"/>
  <c r="F17" i="6"/>
  <c r="E17" i="6"/>
  <c r="C17" i="6"/>
  <c r="B17" i="6"/>
  <c r="N16" i="11" l="1"/>
  <c r="O16" i="11"/>
  <c r="N15" i="11"/>
  <c r="O15" i="11"/>
  <c r="O17" i="10" l="1"/>
  <c r="N17" i="10"/>
  <c r="N16" i="10"/>
  <c r="O16" i="10"/>
  <c r="N18" i="10"/>
  <c r="O18" i="10"/>
  <c r="J9" i="14"/>
  <c r="G9" i="14"/>
  <c r="D9" i="14"/>
  <c r="M14" i="12"/>
  <c r="J14" i="12"/>
  <c r="G14" i="12"/>
  <c r="D14" i="12"/>
  <c r="P14" i="12" l="1"/>
  <c r="G7" i="4"/>
  <c r="E10" i="5" l="1"/>
  <c r="E14" i="5" s="1"/>
  <c r="E9" i="5"/>
  <c r="E8" i="5"/>
  <c r="E7" i="5"/>
  <c r="E6" i="5"/>
  <c r="E13" i="5" s="1"/>
  <c r="I8" i="5" l="1"/>
  <c r="I9" i="5"/>
  <c r="I10" i="5"/>
  <c r="I14" i="5" s="1"/>
  <c r="I6" i="5"/>
  <c r="I13" i="5" s="1"/>
  <c r="I7" i="5"/>
  <c r="N23" i="12"/>
  <c r="O23" i="12"/>
  <c r="N24" i="12"/>
  <c r="O24" i="12"/>
  <c r="N25" i="12"/>
  <c r="O25" i="12"/>
  <c r="N26" i="12"/>
  <c r="O26" i="12"/>
  <c r="N27" i="12"/>
  <c r="O27" i="12"/>
  <c r="N28" i="12"/>
  <c r="O28" i="12"/>
  <c r="N29" i="12"/>
  <c r="O29" i="12"/>
  <c r="O22" i="12"/>
  <c r="N22" i="12"/>
  <c r="G10" i="13"/>
  <c r="G6" i="13"/>
  <c r="J9" i="9"/>
  <c r="D11" i="9"/>
  <c r="D12" i="9"/>
  <c r="G8" i="4"/>
  <c r="M11" i="9"/>
  <c r="C14" i="16" l="1"/>
  <c r="D14" i="16"/>
  <c r="E14" i="16"/>
  <c r="F14" i="16"/>
  <c r="G14" i="16"/>
  <c r="H14" i="16"/>
  <c r="I14" i="16"/>
  <c r="J14" i="16"/>
  <c r="B14" i="16"/>
  <c r="E7" i="15"/>
  <c r="E8" i="15"/>
  <c r="E9" i="15"/>
  <c r="E10" i="15"/>
  <c r="E11" i="15"/>
  <c r="E12" i="15"/>
  <c r="E6" i="15"/>
  <c r="B13" i="15"/>
  <c r="K8" i="11"/>
  <c r="L8" i="11"/>
  <c r="M8" i="11"/>
  <c r="H8" i="11"/>
  <c r="I8" i="11"/>
  <c r="J8" i="11"/>
  <c r="C8" i="11"/>
  <c r="D8" i="11"/>
  <c r="E8" i="11"/>
  <c r="F8" i="11"/>
  <c r="G8" i="11"/>
  <c r="B8" i="11"/>
  <c r="C9" i="10"/>
  <c r="D9" i="10"/>
  <c r="E9" i="10"/>
  <c r="F9" i="10"/>
  <c r="G9" i="10"/>
  <c r="H9" i="10"/>
  <c r="I9" i="10"/>
  <c r="J9" i="10"/>
  <c r="K9" i="10"/>
  <c r="L9" i="10"/>
  <c r="M9" i="10"/>
  <c r="C10" i="6"/>
  <c r="D10" i="6"/>
  <c r="E10" i="6"/>
  <c r="F10" i="6"/>
  <c r="G10" i="6"/>
  <c r="H10" i="6"/>
  <c r="I10" i="6"/>
  <c r="J10" i="6"/>
  <c r="K10" i="6"/>
  <c r="L10" i="6"/>
  <c r="M10" i="6"/>
  <c r="B10" i="6"/>
  <c r="G15" i="20"/>
  <c r="E21" i="6" l="1"/>
  <c r="F21" i="6"/>
  <c r="C21" i="6"/>
  <c r="B21" i="6"/>
  <c r="I21" i="6"/>
  <c r="H21" i="6"/>
  <c r="K21" i="6"/>
  <c r="L21" i="6"/>
  <c r="L25" i="16"/>
  <c r="K25" i="16"/>
  <c r="L29" i="16"/>
  <c r="K29" i="16"/>
  <c r="F30" i="16"/>
  <c r="E30" i="16"/>
  <c r="L28" i="16"/>
  <c r="K28" i="16"/>
  <c r="L24" i="16"/>
  <c r="K24" i="16"/>
  <c r="B30" i="16"/>
  <c r="C30" i="16"/>
  <c r="L26" i="16"/>
  <c r="K26" i="16"/>
  <c r="L27" i="16"/>
  <c r="K27" i="16"/>
  <c r="L23" i="16"/>
  <c r="K23" i="16"/>
  <c r="L22" i="16"/>
  <c r="K22" i="16"/>
  <c r="I30" i="16"/>
  <c r="H30" i="16"/>
  <c r="L17" i="11"/>
  <c r="K17" i="11"/>
  <c r="I17" i="11"/>
  <c r="H17" i="11"/>
  <c r="E17" i="11"/>
  <c r="F17" i="11"/>
  <c r="B17" i="11"/>
  <c r="C17" i="11"/>
  <c r="I19" i="10"/>
  <c r="H19" i="10"/>
  <c r="L19" i="10"/>
  <c r="K19" i="10"/>
  <c r="C19" i="10"/>
  <c r="F19" i="10"/>
  <c r="E19" i="10"/>
  <c r="N8" i="11"/>
  <c r="P8" i="11"/>
  <c r="O8" i="11"/>
  <c r="P9" i="10"/>
  <c r="O9" i="10"/>
  <c r="M14" i="16"/>
  <c r="L14" i="16"/>
  <c r="K14" i="16"/>
  <c r="B19" i="23"/>
  <c r="C9" i="22"/>
  <c r="B9" i="22"/>
  <c r="D7" i="22"/>
  <c r="D8" i="22"/>
  <c r="D6" i="22"/>
  <c r="G7" i="21"/>
  <c r="F8" i="21"/>
  <c r="E8" i="21"/>
  <c r="D7" i="21"/>
  <c r="H16" i="20"/>
  <c r="C15" i="20"/>
  <c r="B15" i="20"/>
  <c r="C14" i="19"/>
  <c r="B14" i="19"/>
  <c r="F10" i="18"/>
  <c r="E10" i="18"/>
  <c r="C10" i="18"/>
  <c r="B10" i="18"/>
  <c r="I10" i="17"/>
  <c r="H10" i="17"/>
  <c r="F10" i="17"/>
  <c r="E10" i="17"/>
  <c r="C10" i="17"/>
  <c r="B10" i="17"/>
  <c r="D13" i="15"/>
  <c r="E13" i="15" s="1"/>
  <c r="C13" i="15"/>
  <c r="F7" i="15"/>
  <c r="F8" i="15"/>
  <c r="F9" i="15"/>
  <c r="F10" i="15"/>
  <c r="F11" i="15"/>
  <c r="F12" i="15"/>
  <c r="F6" i="15"/>
  <c r="I9" i="14"/>
  <c r="I19" i="14" s="1"/>
  <c r="H9" i="14"/>
  <c r="H19" i="14" s="1"/>
  <c r="F9" i="14"/>
  <c r="F19" i="14" s="1"/>
  <c r="E9" i="14"/>
  <c r="E19" i="14" s="1"/>
  <c r="C9" i="14"/>
  <c r="C19" i="14" s="1"/>
  <c r="B9" i="14"/>
  <c r="B19" i="14" s="1"/>
  <c r="L24" i="13"/>
  <c r="K24" i="13"/>
  <c r="I24" i="13"/>
  <c r="H24" i="13"/>
  <c r="F24" i="13"/>
  <c r="E24" i="13"/>
  <c r="C24" i="13"/>
  <c r="B24" i="13"/>
  <c r="M7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G7" i="13"/>
  <c r="G8" i="13"/>
  <c r="G9" i="13"/>
  <c r="G11" i="13"/>
  <c r="G13" i="13"/>
  <c r="G15" i="13"/>
  <c r="G16" i="13"/>
  <c r="G17" i="13"/>
  <c r="G18" i="13"/>
  <c r="G19" i="13"/>
  <c r="G20" i="13"/>
  <c r="G21" i="13"/>
  <c r="G22" i="13"/>
  <c r="G23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M6" i="13"/>
  <c r="J6" i="13"/>
  <c r="D6" i="13"/>
  <c r="L14" i="12"/>
  <c r="L30" i="12" s="1"/>
  <c r="K14" i="12"/>
  <c r="K30" i="12" s="1"/>
  <c r="I14" i="12"/>
  <c r="I30" i="12" s="1"/>
  <c r="H14" i="12"/>
  <c r="H30" i="12" s="1"/>
  <c r="F14" i="12"/>
  <c r="F30" i="12" s="1"/>
  <c r="E14" i="12"/>
  <c r="E30" i="12" s="1"/>
  <c r="C14" i="12"/>
  <c r="C30" i="12" s="1"/>
  <c r="B14" i="12"/>
  <c r="B30" i="12" s="1"/>
  <c r="B9" i="10"/>
  <c r="N9" i="10" s="1"/>
  <c r="M7" i="9"/>
  <c r="M8" i="9"/>
  <c r="M9" i="9"/>
  <c r="M10" i="9"/>
  <c r="M12" i="9"/>
  <c r="J7" i="9"/>
  <c r="J8" i="9"/>
  <c r="G7" i="9"/>
  <c r="D7" i="9"/>
  <c r="D8" i="9"/>
  <c r="D9" i="9"/>
  <c r="D10" i="9"/>
  <c r="M6" i="9"/>
  <c r="J6" i="9"/>
  <c r="G6" i="9"/>
  <c r="D6" i="9"/>
  <c r="L14" i="8"/>
  <c r="K14" i="8"/>
  <c r="I14" i="8"/>
  <c r="H14" i="8"/>
  <c r="F14" i="8"/>
  <c r="E14" i="8"/>
  <c r="C14" i="8"/>
  <c r="B14" i="8"/>
  <c r="M7" i="8"/>
  <c r="M8" i="8"/>
  <c r="M9" i="8"/>
  <c r="M10" i="8"/>
  <c r="M11" i="8"/>
  <c r="M12" i="8"/>
  <c r="M13" i="8"/>
  <c r="J7" i="8"/>
  <c r="J8" i="8"/>
  <c r="J9" i="8"/>
  <c r="J10" i="8"/>
  <c r="J11" i="8"/>
  <c r="J12" i="8"/>
  <c r="J13" i="8"/>
  <c r="G7" i="8"/>
  <c r="G8" i="8"/>
  <c r="G9" i="8"/>
  <c r="G10" i="8"/>
  <c r="G11" i="8"/>
  <c r="G12" i="8"/>
  <c r="G13" i="8"/>
  <c r="D7" i="8"/>
  <c r="D8" i="8"/>
  <c r="D9" i="8"/>
  <c r="D10" i="8"/>
  <c r="D11" i="8"/>
  <c r="D12" i="8"/>
  <c r="D13" i="8"/>
  <c r="M6" i="8"/>
  <c r="J6" i="8"/>
  <c r="G6" i="8"/>
  <c r="D6" i="8"/>
  <c r="L13" i="7"/>
  <c r="K13" i="7"/>
  <c r="I13" i="7"/>
  <c r="H13" i="7"/>
  <c r="F13" i="7"/>
  <c r="E13" i="7"/>
  <c r="C13" i="7"/>
  <c r="B13" i="7"/>
  <c r="M7" i="7"/>
  <c r="M8" i="7"/>
  <c r="M9" i="7"/>
  <c r="M10" i="7"/>
  <c r="M11" i="7"/>
  <c r="M12" i="7"/>
  <c r="J7" i="7"/>
  <c r="J8" i="7"/>
  <c r="J9" i="7"/>
  <c r="J10" i="7"/>
  <c r="J11" i="7"/>
  <c r="J12" i="7"/>
  <c r="G7" i="7"/>
  <c r="G8" i="7"/>
  <c r="G9" i="7"/>
  <c r="G10" i="7"/>
  <c r="G11" i="7"/>
  <c r="G12" i="7"/>
  <c r="D7" i="7"/>
  <c r="D8" i="7"/>
  <c r="D9" i="7"/>
  <c r="D10" i="7"/>
  <c r="D11" i="7"/>
  <c r="D12" i="7"/>
  <c r="M6" i="7"/>
  <c r="J6" i="7"/>
  <c r="G6" i="7"/>
  <c r="D6" i="7"/>
  <c r="L9" i="4"/>
  <c r="K9" i="4"/>
  <c r="I9" i="4"/>
  <c r="H9" i="4"/>
  <c r="F9" i="4"/>
  <c r="E9" i="4"/>
  <c r="C9" i="4"/>
  <c r="B9" i="4"/>
  <c r="M7" i="4"/>
  <c r="M8" i="4"/>
  <c r="J7" i="4"/>
  <c r="J8" i="4"/>
  <c r="M6" i="4"/>
  <c r="J6" i="4"/>
  <c r="G6" i="4"/>
  <c r="D7" i="4"/>
  <c r="D8" i="4"/>
  <c r="D6" i="4"/>
  <c r="L9" i="1"/>
  <c r="K9" i="1"/>
  <c r="I9" i="1"/>
  <c r="H9" i="1"/>
  <c r="F9" i="1"/>
  <c r="E9" i="1"/>
  <c r="C9" i="1"/>
  <c r="B9" i="1"/>
  <c r="M7" i="1"/>
  <c r="M8" i="1"/>
  <c r="M6" i="1"/>
  <c r="J7" i="1"/>
  <c r="J8" i="1"/>
  <c r="J6" i="1"/>
  <c r="G8" i="1"/>
  <c r="G6" i="1"/>
  <c r="D7" i="1"/>
  <c r="D8" i="1"/>
  <c r="D6" i="1"/>
  <c r="H10" i="18" l="1"/>
  <c r="I10" i="18"/>
  <c r="J10" i="18" s="1"/>
  <c r="M9" i="1"/>
  <c r="L30" i="16"/>
  <c r="K30" i="16"/>
  <c r="N17" i="11"/>
  <c r="O17" i="11"/>
  <c r="B19" i="10"/>
  <c r="N19" i="10"/>
  <c r="O19" i="10"/>
  <c r="M24" i="13"/>
  <c r="H8" i="21"/>
  <c r="D14" i="19"/>
  <c r="M14" i="8"/>
  <c r="O14" i="12"/>
  <c r="O30" i="12" s="1"/>
  <c r="D24" i="13"/>
  <c r="N14" i="12"/>
  <c r="N30" i="12" s="1"/>
  <c r="G9" i="1"/>
  <c r="D9" i="1"/>
  <c r="D10" i="18"/>
  <c r="D10" i="17"/>
  <c r="M13" i="9"/>
  <c r="D9" i="22"/>
  <c r="J9" i="1"/>
  <c r="G10" i="17"/>
  <c r="J24" i="13"/>
  <c r="G24" i="13"/>
  <c r="J14" i="8"/>
  <c r="D15" i="20"/>
  <c r="G10" i="18"/>
  <c r="J10" i="17"/>
  <c r="F13" i="15"/>
  <c r="D13" i="9"/>
  <c r="G14" i="8"/>
  <c r="D14" i="8"/>
  <c r="M13" i="7"/>
  <c r="J13" i="7"/>
  <c r="G13" i="7"/>
  <c r="D13" i="7"/>
  <c r="M9" i="4"/>
  <c r="J9" i="4"/>
  <c r="G9" i="4"/>
  <c r="D9" i="4"/>
</calcChain>
</file>

<file path=xl/sharedStrings.xml><?xml version="1.0" encoding="utf-8"?>
<sst xmlns="http://schemas.openxmlformats.org/spreadsheetml/2006/main" count="529" uniqueCount="221">
  <si>
    <t>1 - Sinistralidade em Portugal</t>
  </si>
  <si>
    <t>2 - Sinistralidade no Continente</t>
  </si>
  <si>
    <t>CAPÍTULO II - Fiscalização</t>
  </si>
  <si>
    <t>1 - Fiscalização ANSR, GNR, PSP e PML</t>
  </si>
  <si>
    <t>CAPÍTULO III - Processo Contraordenacional</t>
  </si>
  <si>
    <t>SIGLAS e  ABREVIATURAS</t>
  </si>
  <si>
    <t>AcV</t>
  </si>
  <si>
    <t>Acidente com vítimas</t>
  </si>
  <si>
    <t>AcVM</t>
  </si>
  <si>
    <t>Acidente com vítimas mortais</t>
  </si>
  <si>
    <t>AcFG</t>
  </si>
  <si>
    <t>Acidente com feridos graves</t>
  </si>
  <si>
    <t>AcFL</t>
  </si>
  <si>
    <t>Acidente com feridos leves</t>
  </si>
  <si>
    <t>ANSR</t>
  </si>
  <si>
    <t>Autoridade Nacional de Segurança Rodoviária</t>
  </si>
  <si>
    <t>BEAV</t>
  </si>
  <si>
    <t>Boletim Estatístico de Acidente de Viação</t>
  </si>
  <si>
    <t>FG</t>
  </si>
  <si>
    <t>Ferido grave</t>
  </si>
  <si>
    <t>FL</t>
  </si>
  <si>
    <t>Ferido leve</t>
  </si>
  <si>
    <t>GNR</t>
  </si>
  <si>
    <t>Guarda Nacional Republicana</t>
  </si>
  <si>
    <t>IGR</t>
  </si>
  <si>
    <t>Índice de gravidade</t>
  </si>
  <si>
    <t>PML</t>
  </si>
  <si>
    <t>Polícia Municipal de Lisboa</t>
  </si>
  <si>
    <t>PSP</t>
  </si>
  <si>
    <t>Polícia de Segurança Pública</t>
  </si>
  <si>
    <t>SINCRO</t>
  </si>
  <si>
    <t>VM</t>
  </si>
  <si>
    <t>p.p.</t>
  </si>
  <si>
    <t>Pontos percentuais</t>
  </si>
  <si>
    <t>Continente</t>
  </si>
  <si>
    <t>Total</t>
  </si>
  <si>
    <t>RA Açores</t>
  </si>
  <si>
    <t>RA Madeira</t>
  </si>
  <si>
    <t>RA</t>
  </si>
  <si>
    <t>Região Autónoma</t>
  </si>
  <si>
    <t>AcVM+AcFG</t>
  </si>
  <si>
    <t>Vítimas totais</t>
  </si>
  <si>
    <t>Mês</t>
  </si>
  <si>
    <t>2.ª feira</t>
  </si>
  <si>
    <t>3.ª feira</t>
  </si>
  <si>
    <t>4.ª feira</t>
  </si>
  <si>
    <t>5.ª feira</t>
  </si>
  <si>
    <t>6.ª feira</t>
  </si>
  <si>
    <t>Sábado</t>
  </si>
  <si>
    <t>Domingo</t>
  </si>
  <si>
    <t>Janeiro</t>
  </si>
  <si>
    <t>[00:00-03:00[</t>
  </si>
  <si>
    <t>[03:00-06:00[</t>
  </si>
  <si>
    <t>[06:00-09:00[</t>
  </si>
  <si>
    <t>[09:00-12:00[</t>
  </si>
  <si>
    <t>[12:00-15:00[</t>
  </si>
  <si>
    <t>[15:00-18:00[</t>
  </si>
  <si>
    <t>[18:00-21:00[</t>
  </si>
  <si>
    <t>Bom tempo</t>
  </si>
  <si>
    <t>Chuva</t>
  </si>
  <si>
    <t>Nevoeiro</t>
  </si>
  <si>
    <t>Vento</t>
  </si>
  <si>
    <t>Neve</t>
  </si>
  <si>
    <t>Granizo</t>
  </si>
  <si>
    <t>n.d.</t>
  </si>
  <si>
    <t>Atropelamento</t>
  </si>
  <si>
    <t>Colisão</t>
  </si>
  <si>
    <t>Despiste</t>
  </si>
  <si>
    <t>Dentro das localidades</t>
  </si>
  <si>
    <t>Fora das localidades</t>
  </si>
  <si>
    <t>Outras*</t>
  </si>
  <si>
    <t>AE</t>
  </si>
  <si>
    <t>Autoestrada</t>
  </si>
  <si>
    <t>EM</t>
  </si>
  <si>
    <t>EN</t>
  </si>
  <si>
    <t>Estrada nacional</t>
  </si>
  <si>
    <t>ER</t>
  </si>
  <si>
    <t>Estrada regional</t>
  </si>
  <si>
    <t>Estrada municipal</t>
  </si>
  <si>
    <t>IC</t>
  </si>
  <si>
    <t>Itinerário Complementar</t>
  </si>
  <si>
    <t>IP</t>
  </si>
  <si>
    <t>Itinerário principal</t>
  </si>
  <si>
    <t>Aveiro</t>
  </si>
  <si>
    <t>Beja</t>
  </si>
  <si>
    <t>Braga</t>
  </si>
  <si>
    <t>Bragança</t>
  </si>
  <si>
    <t>C. Branco</t>
  </si>
  <si>
    <t>Coimbra</t>
  </si>
  <si>
    <t>Évora</t>
  </si>
  <si>
    <t>Faro</t>
  </si>
  <si>
    <t>Guarda</t>
  </si>
  <si>
    <t>Leiria</t>
  </si>
  <si>
    <t>Lisboa</t>
  </si>
  <si>
    <t>Portalegre</t>
  </si>
  <si>
    <t>Porto</t>
  </si>
  <si>
    <t>Santarém</t>
  </si>
  <si>
    <t>Setúbal</t>
  </si>
  <si>
    <t>V. Castelo</t>
  </si>
  <si>
    <t>Vila Real</t>
  </si>
  <si>
    <t>Viseu</t>
  </si>
  <si>
    <t>Condutores</t>
  </si>
  <si>
    <t>Passageiros</t>
  </si>
  <si>
    <t>Peões</t>
  </si>
  <si>
    <t>Velocípedes</t>
  </si>
  <si>
    <t>Veículos agrícolas</t>
  </si>
  <si>
    <t>N.º Condutores / Veículos fiscalizados presencialmente</t>
  </si>
  <si>
    <t>N.º Veículos fiscalizados por radar</t>
  </si>
  <si>
    <t>Total de infrações</t>
  </si>
  <si>
    <t>Taxa de infração</t>
  </si>
  <si>
    <t>Infrações</t>
  </si>
  <si>
    <t>Tipo de infração</t>
  </si>
  <si>
    <t>Velocidade</t>
  </si>
  <si>
    <t>Álcool</t>
  </si>
  <si>
    <t>Seguro</t>
  </si>
  <si>
    <t>Inspeção periódica obrigatória</t>
  </si>
  <si>
    <t>Telemóvel</t>
  </si>
  <si>
    <t>Sistemas de retenção para crianças</t>
  </si>
  <si>
    <t>Outras</t>
  </si>
  <si>
    <t>N.º de veículos fiscalizados por radar</t>
  </si>
  <si>
    <t>Influência de álcool</t>
  </si>
  <si>
    <t>Testes efetuados</t>
  </si>
  <si>
    <t>Falta de habilitação legal para condução</t>
  </si>
  <si>
    <t>Detenções</t>
  </si>
  <si>
    <t>Nº de pontos disponíveis</t>
  </si>
  <si>
    <t>Nº de condutores</t>
  </si>
  <si>
    <t>Ano</t>
  </si>
  <si>
    <t>Nº de cartas cassadas</t>
  </si>
  <si>
    <t>Sistema Nacional de Controlo de Velocidade</t>
  </si>
  <si>
    <t>Motociclos</t>
  </si>
  <si>
    <t>Ciclomotores</t>
  </si>
  <si>
    <t>Veículos Intervenientes</t>
  </si>
  <si>
    <t>-</t>
  </si>
  <si>
    <t>N.º Condutores / Veículos fiscalizados</t>
  </si>
  <si>
    <t>Veículos ligeiros</t>
  </si>
  <si>
    <t>Veículos pesados</t>
  </si>
  <si>
    <t>Outros</t>
  </si>
  <si>
    <t>Março</t>
  </si>
  <si>
    <t>Quadro 3. Evolução da Sinistralidade no Continente</t>
  </si>
  <si>
    <t>Quadro 4. Sinistralidade no Continente por mês</t>
  </si>
  <si>
    <t>[21:00-00:00[</t>
  </si>
  <si>
    <t>Entidade fiscalizadora</t>
  </si>
  <si>
    <t>Total de vítimas</t>
  </si>
  <si>
    <t>Fevereiro</t>
  </si>
  <si>
    <t>Arruamento</t>
  </si>
  <si>
    <t xml:space="preserve">                        QUADROS DE RESULTADOS</t>
  </si>
  <si>
    <t>CAPÍTULO I - Sinistralidade a 24h</t>
  </si>
  <si>
    <t xml:space="preserve">∆ (%) </t>
  </si>
  <si>
    <t>N.º infrações
Tx. Infração</t>
  </si>
  <si>
    <t>N.º infrações</t>
  </si>
  <si>
    <t>Tx. Infração</t>
  </si>
  <si>
    <t>Vítima mortal (a 24h neste relatório)</t>
  </si>
  <si>
    <t>Total de Condutores /      Veículos fiscalizados</t>
  </si>
  <si>
    <t>Cintos de segurança</t>
  </si>
  <si>
    <t xml:space="preserve"> </t>
  </si>
  <si>
    <t>Brisa</t>
  </si>
  <si>
    <t>Ascendi</t>
  </si>
  <si>
    <t>Quadro 5. Sinistralidade no Continente por mês, taxas de variação</t>
  </si>
  <si>
    <t>Quadro 6. Sinistralidade no Continente por dia da semana</t>
  </si>
  <si>
    <t>Quadro 7. Sinistralidade no Continente por período horário</t>
  </si>
  <si>
    <t>Quadro 8. Sinistralidade no Continente por fatores atmosféricos</t>
  </si>
  <si>
    <t>Quadro 9. Sinistralidade no Continente por natureza</t>
  </si>
  <si>
    <t>Quadro 10. Sinistralidade no Continente por natureza, taxas de variação</t>
  </si>
  <si>
    <t>Quadro 11. Sinistralidade no Continente por localização</t>
  </si>
  <si>
    <t>Quadro 13. Sinistralidade no Continente por tipo de via</t>
  </si>
  <si>
    <t>Quadro 14. Sinistralidade no Continente por tipo de via, taxas de variação</t>
  </si>
  <si>
    <t>Quadro 12. Sinistralidade no Continente por localização, taxas de variação</t>
  </si>
  <si>
    <t>Quadro 15. Sinistralidade no Continente por distrito</t>
  </si>
  <si>
    <t>Quadro 18. Sinistralidade no Continente por categoria de veículo</t>
  </si>
  <si>
    <t>Quadro 19. Sinistralidade no Continente por categoria de veículo e peões</t>
  </si>
  <si>
    <t>Quadro 20. Sinistralidade no Continente por categoria de veículo e peões, taxas de variação</t>
  </si>
  <si>
    <t>%</t>
  </si>
  <si>
    <t>TOTAL</t>
  </si>
  <si>
    <t>total</t>
  </si>
  <si>
    <t>Tipo de Gestão</t>
  </si>
  <si>
    <t>Entidade Gestora</t>
  </si>
  <si>
    <t>Concessionária
da Rede Rodoviária Nacional</t>
  </si>
  <si>
    <t>Infraestruturas Portugal</t>
  </si>
  <si>
    <t xml:space="preserve"> Concessionárias 
do Estado</t>
  </si>
  <si>
    <t>Gestão Municipal</t>
  </si>
  <si>
    <t>N.º VM / EGV</t>
  </si>
  <si>
    <t>Total 
VM</t>
  </si>
  <si>
    <r>
      <t xml:space="preserve">PML </t>
    </r>
    <r>
      <rPr>
        <vertAlign val="superscript"/>
        <sz val="9"/>
        <rFont val="Avenir Next LT Pro"/>
        <family val="2"/>
      </rPr>
      <t>(1)</t>
    </r>
  </si>
  <si>
    <r>
      <t xml:space="preserve">Total </t>
    </r>
    <r>
      <rPr>
        <b/>
        <vertAlign val="superscript"/>
        <sz val="9"/>
        <rFont val="Avenir Next LT Pro"/>
        <family val="2"/>
      </rPr>
      <t>(2)</t>
    </r>
  </si>
  <si>
    <r>
      <t>PML</t>
    </r>
    <r>
      <rPr>
        <vertAlign val="superscript"/>
        <sz val="9"/>
        <rFont val="Avenir Next LT Pro"/>
        <family val="2"/>
      </rPr>
      <t>(1)</t>
    </r>
  </si>
  <si>
    <t>∆(%) 24/19</t>
  </si>
  <si>
    <t>Quadro 1. Sinistralidade em Portugal, 2024 vs 2019</t>
  </si>
  <si>
    <t>Quadro 2. Sinistralidade em Portugal, 2024 vs 2023</t>
  </si>
  <si>
    <t>∆(%) 24/23</t>
  </si>
  <si>
    <t>24/19</t>
  </si>
  <si>
    <t>24/23</t>
  </si>
  <si>
    <t>Quadro 22. Condutores e veículos fiscalizados</t>
  </si>
  <si>
    <t>Quadro 23. Infrações</t>
  </si>
  <si>
    <t>Quadro 24. Tipologia de infrações</t>
  </si>
  <si>
    <t>Quadro 25.  Infrações por excesso de velocidade</t>
  </si>
  <si>
    <t>Quadro 26.  Infrações por influência de álcool</t>
  </si>
  <si>
    <t>Quadro 27.  Detenções</t>
  </si>
  <si>
    <t>2024(p)</t>
  </si>
  <si>
    <t>∆(%) 24/14</t>
  </si>
  <si>
    <r>
      <t xml:space="preserve">(1) </t>
    </r>
    <r>
      <rPr>
        <sz val="8"/>
        <color theme="1"/>
        <rFont val="Trebuchet MS"/>
        <family val="2"/>
      </rPr>
      <t>Dados não disponíveis em tempo útil</t>
    </r>
  </si>
  <si>
    <t>Outros*</t>
  </si>
  <si>
    <t>Concessão Oeste</t>
  </si>
  <si>
    <t>Concessão Algarve</t>
  </si>
  <si>
    <t>Concessão Norte Litoral</t>
  </si>
  <si>
    <t xml:space="preserve"> * Inclui máquinas industriais, triciclos, quadriciclos, veículos de tração animal veículos sobre carris, desconhecidos e não definidos</t>
  </si>
  <si>
    <t>* Inclui acessos, estradas florestais, pontes, variantes e não definidas</t>
  </si>
  <si>
    <t>Janeiro-abril</t>
  </si>
  <si>
    <t>Quadro 29.  Número de cartas cassadas, 2016 – abril de 2024</t>
  </si>
  <si>
    <t>Quadro 28. Número de pontos disponíveis dos condutores que se encontravam sancionados com subtração de pontos em abril de 2024</t>
  </si>
  <si>
    <t>Abril de 2024</t>
  </si>
  <si>
    <t>Abril</t>
  </si>
  <si>
    <t>GlobalVia</t>
  </si>
  <si>
    <t xml:space="preserve"> - </t>
  </si>
  <si>
    <t>Barcelos, Caldas da Rainha, Castelo Branco, Viseu</t>
  </si>
  <si>
    <t xml:space="preserve">Alcobaça, Azambuja, Benavente, Leiria, Lisboa, Paços de Ferreira, Serpa, Vila do Conde, Vila Franca de Xira, Vila Nova de Famalicão </t>
  </si>
  <si>
    <t xml:space="preserve">Albergaria-a-Velha, Alcácer do Sal, Alvaiázere, Amadora, Amarante, Batalha,  Bombarral, Cantanhede, Cartaxo, Castro Marim, Celorico de Basto, Évora, Ferreira do Alentejo, Figueira da Foz, Figueiró dos Vinhos, Guimarães, Idanha-a-Nova, Lagos, Lamego, Loulé, Loures, Macedo de Cavaleiros, Mangualde, Marco de Canaveses, Olhão, Oliveira de Azeméis, Paredes, Penafiel, Penalva do Castelo, Pombal, Rio Maior, Sabugal, Santa Comba Dão, Tomar, Vila Nova de Gaia, Vinhais </t>
  </si>
  <si>
    <t>Quadro 21. Vítimas mortais por entidade gestora de via (EGV), resumo janeiro a abril 2024</t>
  </si>
  <si>
    <t>Quadro 16. Sinistralidade no Continente por categoria de utente</t>
  </si>
  <si>
    <t>Quadro 17. Sinistralidade no Continente por categoria de utente, taxas de variação</t>
  </si>
  <si>
    <t xml:space="preserve">                        Relatório Mensal de Sinistralidade (24h) e Fiscalização Rodoviária</t>
  </si>
  <si>
    <t>Condução sob influência de álcool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</si>
</sst>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9"/>
      <name val="Avenir Next LT Pro"/>
      <family val="2"/>
    </font>
    <font>
      <b/>
      <sz val="9"/>
      <color theme="0"/>
      <name val="Avenir Next LT Pro"/>
      <family val="2"/>
    </font>
    <font>
      <b/>
      <sz val="9"/>
      <name val="Avenir Next LT Pro"/>
      <family val="2"/>
    </font>
    <font>
      <sz val="9"/>
      <color theme="1"/>
      <name val="Avenir Next LT Pro"/>
      <family val="2"/>
    </font>
    <font>
      <b/>
      <sz val="11"/>
      <name val="Avenir Next LT Pro"/>
      <family val="2"/>
    </font>
    <font>
      <b/>
      <sz val="11"/>
      <color theme="0"/>
      <name val="Avenir Next LT Pro"/>
      <family val="2"/>
    </font>
    <font>
      <b/>
      <i/>
      <sz val="9"/>
      <name val="Avenir Next LT Pro"/>
      <family val="2"/>
    </font>
    <font>
      <i/>
      <sz val="9"/>
      <name val="Avenir Next LT Pro"/>
      <family val="2"/>
    </font>
    <font>
      <vertAlign val="superscript"/>
      <sz val="9"/>
      <name val="Avenir Next LT Pro"/>
      <family val="2"/>
    </font>
    <font>
      <b/>
      <vertAlign val="superscript"/>
      <sz val="9"/>
      <name val="Avenir Next LT Pro"/>
      <family val="2"/>
    </font>
    <font>
      <b/>
      <sz val="9"/>
      <color theme="1"/>
      <name val="Avenir Next LT Pro"/>
      <family val="2"/>
    </font>
    <font>
      <b/>
      <i/>
      <sz val="9"/>
      <color theme="1"/>
      <name val="Avenir Next LT Pro"/>
      <family val="2"/>
    </font>
    <font>
      <sz val="9"/>
      <color rgb="FF000000"/>
      <name val="Avenir Next LT Pro"/>
      <family val="2"/>
    </font>
    <font>
      <sz val="11"/>
      <name val="Avenir Next LT Pro"/>
      <family val="2"/>
    </font>
    <font>
      <b/>
      <sz val="11"/>
      <color rgb="FF002060"/>
      <name val="Avenir Next LT Pro"/>
      <family val="2"/>
    </font>
    <font>
      <sz val="11"/>
      <color theme="1"/>
      <name val="Avenir Next LT Pro"/>
      <family val="2"/>
    </font>
    <font>
      <b/>
      <sz val="12"/>
      <color theme="0"/>
      <name val="Avenir Next LT Pro"/>
      <family val="2"/>
    </font>
    <font>
      <sz val="7"/>
      <color theme="1"/>
      <name val="Trebuchet MS"/>
      <family val="2"/>
    </font>
    <font>
      <sz val="8"/>
      <color theme="1"/>
      <name val="Trebuchet MS"/>
      <family val="2"/>
    </font>
    <font>
      <sz val="8"/>
      <color theme="1"/>
      <name val="Avenir Next LT Pro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70C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rgb="FF4F81BD"/>
      </bottom>
      <diagonal/>
    </border>
    <border>
      <left/>
      <right/>
      <top style="medium">
        <color theme="4"/>
      </top>
      <bottom/>
      <diagonal/>
    </border>
    <border>
      <left/>
      <right/>
      <top style="medium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/>
      <right/>
      <top/>
      <bottom style="thin">
        <color rgb="FF4F81BD"/>
      </bottom>
      <diagonal/>
    </border>
    <border>
      <left/>
      <right/>
      <top style="thin">
        <color theme="4"/>
      </top>
      <bottom style="thin">
        <color rgb="FF4F81BD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rgb="FF4F81BD"/>
      </top>
      <bottom/>
      <diagonal/>
    </border>
    <border>
      <left style="thick">
        <color theme="0"/>
      </left>
      <right/>
      <top style="medium">
        <color rgb="FF4F81BD"/>
      </top>
      <bottom style="thin">
        <color rgb="FF4F81BD"/>
      </bottom>
      <diagonal/>
    </border>
    <border>
      <left/>
      <right style="thick">
        <color theme="0"/>
      </right>
      <top style="medium">
        <color rgb="FF4F81BD"/>
      </top>
      <bottom style="thin">
        <color rgb="FF4F81BD"/>
      </bottom>
      <diagonal/>
    </border>
    <border>
      <left style="thick">
        <color theme="0"/>
      </left>
      <right/>
      <top style="thin">
        <color rgb="FF4F81BD"/>
      </top>
      <bottom style="thin">
        <color rgb="FF4F81BD"/>
      </bottom>
      <diagonal/>
    </border>
    <border>
      <left/>
      <right style="thick">
        <color theme="0"/>
      </right>
      <top style="thin">
        <color rgb="FF4F81BD"/>
      </top>
      <bottom style="thin">
        <color rgb="FF4F81BD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medium">
        <color rgb="FF4F81BD"/>
      </bottom>
      <diagonal/>
    </border>
    <border>
      <left/>
      <right style="thick">
        <color theme="0"/>
      </right>
      <top/>
      <bottom style="medium">
        <color rgb="FF4F81BD"/>
      </bottom>
      <diagonal/>
    </border>
    <border>
      <left style="medium">
        <color theme="0"/>
      </left>
      <right/>
      <top style="medium">
        <color rgb="FF4F81BD"/>
      </top>
      <bottom style="thin">
        <color rgb="FF4F81BD"/>
      </bottom>
      <diagonal/>
    </border>
    <border>
      <left/>
      <right style="medium">
        <color theme="0"/>
      </right>
      <top style="medium">
        <color rgb="FF4F81BD"/>
      </top>
      <bottom style="thin">
        <color rgb="FF4F81BD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ck">
        <color theme="0"/>
      </left>
      <right/>
      <top/>
      <bottom style="thin">
        <color rgb="FF4F81BD"/>
      </bottom>
      <diagonal/>
    </border>
    <border>
      <left/>
      <right style="thick">
        <color theme="0"/>
      </right>
      <top/>
      <bottom style="thin">
        <color rgb="FF4F81BD"/>
      </bottom>
      <diagonal/>
    </border>
    <border>
      <left style="thick">
        <color theme="0"/>
      </left>
      <right/>
      <top style="thin">
        <color theme="4"/>
      </top>
      <bottom style="thin">
        <color theme="4"/>
      </bottom>
      <diagonal/>
    </border>
    <border>
      <left/>
      <right style="thick">
        <color theme="0"/>
      </right>
      <top style="thin">
        <color theme="4"/>
      </top>
      <bottom style="thin">
        <color theme="4"/>
      </bottom>
      <diagonal/>
    </border>
    <border>
      <left style="thick">
        <color theme="0"/>
      </left>
      <right/>
      <top/>
      <bottom style="medium">
        <color theme="4"/>
      </bottom>
      <diagonal/>
    </border>
    <border>
      <left/>
      <right style="thick">
        <color theme="0"/>
      </right>
      <top/>
      <bottom style="medium">
        <color theme="4"/>
      </bottom>
      <diagonal/>
    </border>
    <border>
      <left style="thick">
        <color theme="0"/>
      </left>
      <right/>
      <top style="thin">
        <color rgb="FF4F81BD"/>
      </top>
      <bottom/>
      <diagonal/>
    </border>
    <border>
      <left/>
      <right style="thick">
        <color theme="0"/>
      </right>
      <top style="thin">
        <color rgb="FF4F81BD"/>
      </top>
      <bottom/>
      <diagonal/>
    </border>
    <border>
      <left/>
      <right/>
      <top style="medium">
        <color rgb="FF4F81BD"/>
      </top>
      <bottom style="thin">
        <color theme="4"/>
      </bottom>
      <diagonal/>
    </border>
    <border>
      <left/>
      <right style="thick">
        <color theme="0"/>
      </right>
      <top style="thin">
        <color theme="4"/>
      </top>
      <bottom style="thin">
        <color rgb="FF4F81BD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medium">
        <color rgb="FF366092"/>
      </top>
      <bottom style="medium">
        <color rgb="FF366092"/>
      </bottom>
      <diagonal/>
    </border>
    <border>
      <left style="thick">
        <color theme="0"/>
      </left>
      <right/>
      <top style="thin">
        <color rgb="FF4F81BD"/>
      </top>
      <bottom style="thin">
        <color theme="4"/>
      </bottom>
      <diagonal/>
    </border>
    <border>
      <left style="thick">
        <color theme="0"/>
      </left>
      <right/>
      <top style="medium">
        <color rgb="FF4F81BD"/>
      </top>
      <bottom style="thin">
        <color theme="4"/>
      </bottom>
      <diagonal/>
    </border>
    <border>
      <left style="thick">
        <color theme="0"/>
      </left>
      <right/>
      <top style="thin">
        <color theme="4"/>
      </top>
      <bottom style="thin">
        <color rgb="FF4F81BD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 style="thick">
        <color theme="0"/>
      </left>
      <right/>
      <top/>
      <bottom style="medium">
        <color rgb="FF0070C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thick">
        <color theme="0"/>
      </left>
      <right/>
      <top style="medium">
        <color theme="0"/>
      </top>
      <bottom style="thin">
        <color rgb="FF4F81BD"/>
      </bottom>
      <diagonal/>
    </border>
    <border>
      <left/>
      <right/>
      <top style="medium">
        <color theme="0"/>
      </top>
      <bottom style="thin">
        <color rgb="FF4F81BD"/>
      </bottom>
      <diagonal/>
    </border>
    <border>
      <left/>
      <right style="thick">
        <color theme="0"/>
      </right>
      <top style="medium">
        <color theme="0"/>
      </top>
      <bottom style="thin">
        <color rgb="FF4F81BD"/>
      </bottom>
      <diagonal/>
    </border>
    <border>
      <left style="medium">
        <color theme="0"/>
      </left>
      <right/>
      <top style="medium">
        <color theme="0"/>
      </top>
      <bottom style="thin">
        <color rgb="FF4F81BD"/>
      </bottom>
      <diagonal/>
    </border>
    <border>
      <left/>
      <right style="medium">
        <color theme="0"/>
      </right>
      <top style="medium">
        <color theme="0"/>
      </top>
      <bottom style="thin">
        <color rgb="FF4F81BD"/>
      </bottom>
      <diagonal/>
    </border>
    <border>
      <left style="medium">
        <color theme="0"/>
      </left>
      <right/>
      <top/>
      <bottom style="medium">
        <color rgb="FF0070C0"/>
      </bottom>
      <diagonal/>
    </border>
    <border>
      <left/>
      <right style="medium">
        <color theme="0"/>
      </right>
      <top/>
      <bottom style="medium">
        <color rgb="FF0070C0"/>
      </bottom>
      <diagonal/>
    </border>
    <border>
      <left style="thick">
        <color theme="0"/>
      </left>
      <right/>
      <top style="thick">
        <color theme="0"/>
      </top>
      <bottom style="thin">
        <color rgb="FF4F81BD"/>
      </bottom>
      <diagonal/>
    </border>
    <border>
      <left/>
      <right/>
      <top style="medium">
        <color rgb="FF4F81BD"/>
      </top>
      <bottom/>
      <diagonal/>
    </border>
    <border>
      <left/>
      <right/>
      <top style="thin">
        <color theme="4" tint="-0.24994659260841701"/>
      </top>
      <bottom style="medium">
        <color rgb="FF366092"/>
      </bottom>
      <diagonal/>
    </border>
    <border>
      <left style="thick">
        <color theme="0"/>
      </left>
      <right style="thick">
        <color theme="0"/>
      </right>
      <top/>
      <bottom style="medium">
        <color rgb="FF366092"/>
      </bottom>
      <diagonal/>
    </border>
    <border>
      <left style="thick">
        <color theme="0"/>
      </left>
      <right/>
      <top/>
      <bottom style="medium">
        <color rgb="FF366092"/>
      </bottom>
      <diagonal/>
    </border>
    <border>
      <left style="thick">
        <color theme="0"/>
      </left>
      <right/>
      <top style="thin">
        <color rgb="FF366092"/>
      </top>
      <bottom style="medium">
        <color rgb="FF366092"/>
      </bottom>
      <diagonal/>
    </border>
    <border>
      <left/>
      <right style="thick">
        <color theme="0"/>
      </right>
      <top style="medium">
        <color rgb="FF366092"/>
      </top>
      <bottom/>
      <diagonal/>
    </border>
    <border>
      <left style="thick">
        <color theme="0"/>
      </left>
      <right style="thick">
        <color theme="0"/>
      </right>
      <top/>
      <bottom style="thin">
        <color rgb="FF4F81BD"/>
      </bottom>
      <diagonal/>
    </border>
    <border>
      <left/>
      <right style="thick">
        <color theme="0"/>
      </right>
      <top/>
      <bottom style="medium">
        <color rgb="FF366092"/>
      </bottom>
      <diagonal/>
    </border>
    <border>
      <left/>
      <right/>
      <top style="medium">
        <color rgb="FF366092"/>
      </top>
      <bottom/>
      <diagonal/>
    </border>
    <border>
      <left style="thick">
        <color theme="0"/>
      </left>
      <right/>
      <top style="medium">
        <color rgb="FF366092"/>
      </top>
      <bottom style="thin">
        <color rgb="FF4F81BD"/>
      </bottom>
      <diagonal/>
    </border>
    <border>
      <left style="thick">
        <color theme="0"/>
      </left>
      <right style="thick">
        <color theme="0"/>
      </right>
      <top style="thin">
        <color rgb="FF4F81BD"/>
      </top>
      <bottom style="thin">
        <color rgb="FF366092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4">
    <xf numFmtId="0" fontId="0" fillId="0" borderId="0" xfId="0"/>
    <xf numFmtId="0" fontId="7" fillId="0" borderId="0" xfId="0" applyFont="1"/>
    <xf numFmtId="0" fontId="9" fillId="0" borderId="0" xfId="0" applyFont="1"/>
    <xf numFmtId="0" fontId="10" fillId="0" borderId="0" xfId="0" applyFont="1"/>
    <xf numFmtId="0" fontId="8" fillId="6" borderId="50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6" borderId="49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26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3" fontId="7" fillId="3" borderId="0" xfId="0" applyNumberFormat="1" applyFont="1" applyFill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1" fillId="0" borderId="0" xfId="0" applyFont="1"/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64" fontId="13" fillId="0" borderId="5" xfId="7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7" fillId="3" borderId="9" xfId="0" applyNumberFormat="1" applyFont="1" applyFill="1" applyBorder="1" applyAlignment="1">
      <alignment horizontal="center" vertical="center" wrapText="1"/>
    </xf>
    <xf numFmtId="164" fontId="14" fillId="3" borderId="9" xfId="7" applyNumberFormat="1" applyFont="1" applyFill="1" applyBorder="1" applyAlignment="1">
      <alignment horizontal="center" vertical="center" wrapText="1"/>
    </xf>
    <xf numFmtId="3" fontId="7" fillId="3" borderId="14" xfId="0" applyNumberFormat="1" applyFont="1" applyFill="1" applyBorder="1" applyAlignment="1">
      <alignment horizontal="center" vertical="center" wrapText="1"/>
    </xf>
    <xf numFmtId="164" fontId="14" fillId="3" borderId="0" xfId="7" applyNumberFormat="1" applyFont="1" applyFill="1" applyBorder="1" applyAlignment="1">
      <alignment horizontal="center" vertical="center" wrapText="1"/>
    </xf>
    <xf numFmtId="164" fontId="13" fillId="0" borderId="1" xfId="7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164" fontId="13" fillId="0" borderId="14" xfId="7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4" fontId="13" fillId="0" borderId="27" xfId="7" applyNumberFormat="1" applyFont="1" applyFill="1" applyBorder="1" applyAlignment="1">
      <alignment horizontal="center" vertical="center" wrapText="1"/>
    </xf>
    <xf numFmtId="164" fontId="9" fillId="0" borderId="1" xfId="7" applyNumberFormat="1" applyFont="1" applyFill="1" applyBorder="1" applyAlignment="1">
      <alignment horizontal="center" vertical="center" wrapText="1"/>
    </xf>
    <xf numFmtId="164" fontId="13" fillId="0" borderId="26" xfId="7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3" fontId="7" fillId="4" borderId="28" xfId="0" applyNumberFormat="1" applyFont="1" applyFill="1" applyBorder="1" applyAlignment="1">
      <alignment horizontal="center" vertical="center" wrapText="1"/>
    </xf>
    <xf numFmtId="3" fontId="7" fillId="4" borderId="9" xfId="0" applyNumberFormat="1" applyFont="1" applyFill="1" applyBorder="1" applyAlignment="1">
      <alignment horizontal="center" vertical="center" wrapText="1"/>
    </xf>
    <xf numFmtId="164" fontId="14" fillId="4" borderId="29" xfId="7" applyNumberFormat="1" applyFont="1" applyFill="1" applyBorder="1" applyAlignment="1">
      <alignment horizontal="center" vertical="center" wrapText="1"/>
    </xf>
    <xf numFmtId="3" fontId="7" fillId="4" borderId="14" xfId="0" applyNumberFormat="1" applyFont="1" applyFill="1" applyBorder="1" applyAlignment="1">
      <alignment horizontal="center" vertical="center" wrapText="1"/>
    </xf>
    <xf numFmtId="3" fontId="7" fillId="4" borderId="15" xfId="0" applyNumberFormat="1" applyFont="1" applyFill="1" applyBorder="1" applyAlignment="1">
      <alignment horizontal="center" vertical="center" wrapText="1"/>
    </xf>
    <xf numFmtId="164" fontId="14" fillId="4" borderId="0" xfId="7" applyNumberFormat="1" applyFont="1" applyFill="1" applyBorder="1" applyAlignment="1">
      <alignment horizontal="center" vertical="center" wrapText="1"/>
    </xf>
    <xf numFmtId="3" fontId="7" fillId="4" borderId="0" xfId="0" applyNumberFormat="1" applyFont="1" applyFill="1" applyAlignment="1">
      <alignment horizontal="center" vertical="center" wrapText="1"/>
    </xf>
    <xf numFmtId="164" fontId="14" fillId="4" borderId="15" xfId="7" applyNumberFormat="1" applyFont="1" applyFill="1" applyBorder="1" applyAlignment="1">
      <alignment horizontal="center" vertical="center" wrapText="1"/>
    </xf>
    <xf numFmtId="164" fontId="7" fillId="4" borderId="14" xfId="7" applyNumberFormat="1" applyFont="1" applyFill="1" applyBorder="1" applyAlignment="1">
      <alignment horizontal="center" vertical="center" wrapText="1"/>
    </xf>
    <xf numFmtId="164" fontId="7" fillId="4" borderId="15" xfId="7" applyNumberFormat="1" applyFont="1" applyFill="1" applyBorder="1" applyAlignment="1">
      <alignment horizontal="center" vertical="center" wrapText="1"/>
    </xf>
    <xf numFmtId="164" fontId="14" fillId="4" borderId="0" xfId="7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3" fontId="9" fillId="0" borderId="14" xfId="7" applyNumberFormat="1" applyFont="1" applyFill="1" applyBorder="1" applyAlignment="1">
      <alignment horizontal="center" vertical="center" wrapText="1"/>
    </xf>
    <xf numFmtId="164" fontId="13" fillId="0" borderId="0" xfId="7" applyNumberFormat="1" applyFont="1" applyFill="1" applyBorder="1" applyAlignment="1">
      <alignment horizontal="center" vertical="center" wrapText="1"/>
    </xf>
    <xf numFmtId="164" fontId="14" fillId="0" borderId="0" xfId="7" applyNumberFormat="1" applyFont="1" applyFill="1" applyAlignment="1">
      <alignment horizontal="center" vertical="center" wrapText="1"/>
    </xf>
    <xf numFmtId="10" fontId="9" fillId="0" borderId="26" xfId="7" applyNumberFormat="1" applyFont="1" applyFill="1" applyBorder="1" applyAlignment="1">
      <alignment horizontal="center" vertical="center" wrapText="1"/>
    </xf>
    <xf numFmtId="10" fontId="9" fillId="0" borderId="27" xfId="7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 wrapText="1"/>
    </xf>
    <xf numFmtId="164" fontId="13" fillId="0" borderId="13" xfId="7" applyNumberFormat="1" applyFont="1" applyFill="1" applyBorder="1" applyAlignment="1">
      <alignment horizontal="center" vertical="center" wrapText="1"/>
    </xf>
    <xf numFmtId="10" fontId="7" fillId="4" borderId="0" xfId="7" applyNumberFormat="1" applyFont="1" applyFill="1" applyBorder="1" applyAlignment="1">
      <alignment horizontal="center" vertical="center" wrapText="1"/>
    </xf>
    <xf numFmtId="10" fontId="9" fillId="0" borderId="1" xfId="7" applyNumberFormat="1" applyFont="1" applyFill="1" applyBorder="1" applyAlignment="1">
      <alignment horizontal="center" vertical="center" wrapText="1"/>
    </xf>
    <xf numFmtId="0" fontId="7" fillId="3" borderId="0" xfId="0" applyFont="1" applyFill="1"/>
    <xf numFmtId="0" fontId="9" fillId="0" borderId="6" xfId="0" applyFont="1" applyBorder="1" applyAlignment="1">
      <alignment horizontal="left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6" borderId="0" xfId="0" applyFont="1" applyFill="1" applyAlignment="1">
      <alignment horizontal="center" vertical="center" wrapText="1"/>
    </xf>
    <xf numFmtId="0" fontId="8" fillId="6" borderId="32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left" vertical="center" wrapText="1"/>
    </xf>
    <xf numFmtId="1" fontId="9" fillId="0" borderId="54" xfId="8" applyNumberFormat="1" applyFont="1" applyBorder="1" applyAlignment="1">
      <alignment horizontal="center" vertical="center" wrapText="1"/>
    </xf>
    <xf numFmtId="164" fontId="9" fillId="0" borderId="54" xfId="7" applyNumberFormat="1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 wrapText="1"/>
    </xf>
    <xf numFmtId="0" fontId="7" fillId="0" borderId="56" xfId="0" applyFont="1" applyBorder="1" applyAlignment="1">
      <alignment vertical="center" wrapText="1"/>
    </xf>
    <xf numFmtId="0" fontId="7" fillId="0" borderId="22" xfId="0" applyFont="1" applyBorder="1" applyAlignment="1">
      <alignment horizontal="center" vertical="center" wrapText="1"/>
    </xf>
    <xf numFmtId="164" fontId="7" fillId="0" borderId="22" xfId="7" applyNumberFormat="1" applyFont="1" applyBorder="1" applyAlignment="1">
      <alignment horizontal="center" vertical="center" wrapText="1"/>
    </xf>
    <xf numFmtId="0" fontId="13" fillId="0" borderId="52" xfId="0" applyFont="1" applyBorder="1" applyAlignment="1">
      <alignment horizontal="right" vertical="center" wrapText="1"/>
    </xf>
    <xf numFmtId="0" fontId="13" fillId="0" borderId="53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9" fillId="0" borderId="58" xfId="0" applyFont="1" applyBorder="1" applyAlignment="1">
      <alignment vertical="center" wrapText="1"/>
    </xf>
    <xf numFmtId="0" fontId="9" fillId="0" borderId="33" xfId="0" applyFont="1" applyBorder="1" applyAlignment="1">
      <alignment vertical="center" wrapText="1"/>
    </xf>
    <xf numFmtId="0" fontId="7" fillId="4" borderId="0" xfId="0" applyFont="1" applyFill="1"/>
    <xf numFmtId="0" fontId="7" fillId="0" borderId="28" xfId="0" applyFont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3" fontId="7" fillId="0" borderId="29" xfId="0" applyNumberFormat="1" applyFont="1" applyBorder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3" fontId="7" fillId="0" borderId="28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3" fontId="7" fillId="0" borderId="15" xfId="0" applyNumberFormat="1" applyFont="1" applyBorder="1" applyAlignment="1">
      <alignment horizontal="center" vertical="center" wrapText="1"/>
    </xf>
    <xf numFmtId="3" fontId="7" fillId="0" borderId="14" xfId="0" applyNumberFormat="1" applyFont="1" applyBorder="1" applyAlignment="1">
      <alignment horizontal="center" vertical="center" wrapText="1"/>
    </xf>
    <xf numFmtId="3" fontId="9" fillId="0" borderId="27" xfId="0" applyNumberFormat="1" applyFont="1" applyBorder="1" applyAlignment="1">
      <alignment horizontal="center" vertical="center" wrapText="1"/>
    </xf>
    <xf numFmtId="164" fontId="13" fillId="0" borderId="12" xfId="7" quotePrefix="1" applyNumberFormat="1" applyFont="1" applyFill="1" applyBorder="1" applyAlignment="1">
      <alignment horizontal="center" vertical="center" wrapText="1"/>
    </xf>
    <xf numFmtId="164" fontId="13" fillId="0" borderId="5" xfId="7" quotePrefix="1" applyNumberFormat="1" applyFont="1" applyFill="1" applyBorder="1" applyAlignment="1">
      <alignment horizontal="center" vertical="center" wrapText="1"/>
    </xf>
    <xf numFmtId="164" fontId="13" fillId="0" borderId="13" xfId="7" quotePrefix="1" applyNumberFormat="1" applyFont="1" applyFill="1" applyBorder="1" applyAlignment="1">
      <alignment horizontal="center" vertical="center" wrapText="1"/>
    </xf>
    <xf numFmtId="0" fontId="7" fillId="4" borderId="0" xfId="0" applyFont="1" applyFill="1" applyAlignment="1">
      <alignment vertical="center"/>
    </xf>
    <xf numFmtId="164" fontId="14" fillId="0" borderId="28" xfId="0" applyNumberFormat="1" applyFont="1" applyBorder="1" applyAlignment="1">
      <alignment horizontal="center" vertical="center" wrapText="1"/>
    </xf>
    <xf numFmtId="164" fontId="14" fillId="0" borderId="9" xfId="0" applyNumberFormat="1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/>
    </xf>
    <xf numFmtId="164" fontId="14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164" fontId="14" fillId="0" borderId="14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/>
    </xf>
    <xf numFmtId="164" fontId="13" fillId="0" borderId="16" xfId="0" applyNumberFormat="1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/>
    </xf>
    <xf numFmtId="164" fontId="13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164" fontId="13" fillId="0" borderId="26" xfId="0" applyNumberFormat="1" applyFont="1" applyBorder="1" applyAlignment="1">
      <alignment horizontal="center" vertical="center" wrapText="1"/>
    </xf>
    <xf numFmtId="0" fontId="7" fillId="0" borderId="1" xfId="0" applyFont="1" applyBorder="1"/>
    <xf numFmtId="0" fontId="9" fillId="0" borderId="3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164" fontId="13" fillId="0" borderId="7" xfId="7" applyNumberFormat="1" applyFont="1" applyFill="1" applyBorder="1" applyAlignment="1">
      <alignment horizontal="center" vertical="center" wrapText="1"/>
    </xf>
    <xf numFmtId="164" fontId="14" fillId="4" borderId="0" xfId="0" applyNumberFormat="1" applyFont="1" applyFill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" fontId="7" fillId="4" borderId="28" xfId="0" applyNumberFormat="1" applyFont="1" applyFill="1" applyBorder="1" applyAlignment="1">
      <alignment horizontal="center" vertical="center" wrapText="1"/>
    </xf>
    <xf numFmtId="1" fontId="7" fillId="4" borderId="9" xfId="0" applyNumberFormat="1" applyFont="1" applyFill="1" applyBorder="1" applyAlignment="1">
      <alignment horizontal="center" vertical="center" wrapText="1"/>
    </xf>
    <xf numFmtId="1" fontId="7" fillId="4" borderId="29" xfId="7" applyNumberFormat="1" applyFont="1" applyFill="1" applyBorder="1" applyAlignment="1">
      <alignment horizontal="center" vertical="center" wrapText="1"/>
    </xf>
    <xf numFmtId="3" fontId="7" fillId="4" borderId="0" xfId="7" applyNumberFormat="1" applyFont="1" applyFill="1" applyBorder="1" applyAlignment="1">
      <alignment horizontal="center" vertical="center" wrapText="1"/>
    </xf>
    <xf numFmtId="3" fontId="7" fillId="4" borderId="9" xfId="7" applyNumberFormat="1" applyFont="1" applyFill="1" applyBorder="1" applyAlignment="1">
      <alignment horizontal="center" vertical="center" wrapText="1"/>
    </xf>
    <xf numFmtId="1" fontId="7" fillId="4" borderId="14" xfId="0" applyNumberFormat="1" applyFont="1" applyFill="1" applyBorder="1" applyAlignment="1">
      <alignment horizontal="center" vertical="center" wrapText="1"/>
    </xf>
    <xf numFmtId="1" fontId="7" fillId="4" borderId="0" xfId="0" applyNumberFormat="1" applyFont="1" applyFill="1" applyAlignment="1">
      <alignment horizontal="center" vertical="center" wrapText="1"/>
    </xf>
    <xf numFmtId="1" fontId="7" fillId="4" borderId="15" xfId="7" applyNumberFormat="1" applyFont="1" applyFill="1" applyBorder="1" applyAlignment="1">
      <alignment horizontal="center" vertical="center" wrapText="1"/>
    </xf>
    <xf numFmtId="164" fontId="13" fillId="0" borderId="34" xfId="7" quotePrefix="1" applyNumberFormat="1" applyFont="1" applyFill="1" applyBorder="1" applyAlignment="1">
      <alignment horizontal="center" vertical="center" wrapText="1"/>
    </xf>
    <xf numFmtId="164" fontId="13" fillId="0" borderId="8" xfId="7" quotePrefix="1" applyNumberFormat="1" applyFont="1" applyFill="1" applyBorder="1" applyAlignment="1">
      <alignment horizontal="center" vertical="center" wrapText="1"/>
    </xf>
    <xf numFmtId="164" fontId="13" fillId="0" borderId="25" xfId="7" quotePrefix="1" applyNumberFormat="1" applyFont="1" applyFill="1" applyBorder="1" applyAlignment="1">
      <alignment horizontal="center" vertical="center" wrapText="1"/>
    </xf>
    <xf numFmtId="0" fontId="17" fillId="0" borderId="27" xfId="0" applyFont="1" applyBorder="1" applyAlignment="1">
      <alignment horizontal="center"/>
    </xf>
    <xf numFmtId="0" fontId="10" fillId="0" borderId="1" xfId="0" applyFont="1" applyBorder="1"/>
    <xf numFmtId="0" fontId="9" fillId="3" borderId="12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" fontId="9" fillId="0" borderId="1" xfId="0" applyNumberFormat="1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14" fillId="0" borderId="28" xfId="0" applyNumberFormat="1" applyFont="1" applyBorder="1" applyAlignment="1">
      <alignment horizontal="center" vertical="center"/>
    </xf>
    <xf numFmtId="164" fontId="14" fillId="0" borderId="9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164" fontId="14" fillId="0" borderId="14" xfId="0" applyNumberFormat="1" applyFont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4" fontId="13" fillId="0" borderId="26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3" fontId="7" fillId="4" borderId="29" xfId="0" applyNumberFormat="1" applyFont="1" applyFill="1" applyBorder="1" applyAlignment="1">
      <alignment horizontal="center" vertical="center" wrapText="1"/>
    </xf>
    <xf numFmtId="4" fontId="7" fillId="0" borderId="37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" fontId="7" fillId="0" borderId="14" xfId="0" applyNumberFormat="1" applyFont="1" applyBorder="1" applyAlignment="1">
      <alignment horizontal="center" vertical="center" wrapText="1"/>
    </xf>
    <xf numFmtId="4" fontId="9" fillId="0" borderId="26" xfId="0" applyNumberFormat="1" applyFont="1" applyBorder="1" applyAlignment="1">
      <alignment horizontal="center" vertical="center" wrapText="1"/>
    </xf>
    <xf numFmtId="164" fontId="7" fillId="4" borderId="15" xfId="0" applyNumberFormat="1" applyFont="1" applyFill="1" applyBorder="1" applyAlignment="1">
      <alignment horizontal="center" vertical="center" wrapText="1"/>
    </xf>
    <xf numFmtId="3" fontId="19" fillId="0" borderId="14" xfId="0" applyNumberFormat="1" applyFont="1" applyBorder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 wrapText="1"/>
    </xf>
    <xf numFmtId="1" fontId="9" fillId="3" borderId="0" xfId="0" applyNumberFormat="1" applyFont="1" applyFill="1" applyAlignment="1">
      <alignment horizontal="center" vertical="center" wrapText="1"/>
    </xf>
    <xf numFmtId="1" fontId="7" fillId="3" borderId="20" xfId="0" applyNumberFormat="1" applyFont="1" applyFill="1" applyBorder="1" applyAlignment="1">
      <alignment horizontal="left" vertical="center" wrapText="1"/>
    </xf>
    <xf numFmtId="3" fontId="7" fillId="3" borderId="15" xfId="0" applyNumberFormat="1" applyFont="1" applyFill="1" applyBorder="1" applyAlignment="1">
      <alignment horizontal="center" vertical="center" wrapText="1"/>
    </xf>
    <xf numFmtId="3" fontId="7" fillId="3" borderId="21" xfId="0" applyNumberFormat="1" applyFont="1" applyFill="1" applyBorder="1" applyAlignment="1">
      <alignment horizontal="center" vertical="center" wrapText="1"/>
    </xf>
    <xf numFmtId="1" fontId="9" fillId="3" borderId="47" xfId="0" applyNumberFormat="1" applyFont="1" applyFill="1" applyBorder="1" applyAlignment="1">
      <alignment horizontal="left" vertical="center" wrapText="1"/>
    </xf>
    <xf numFmtId="3" fontId="9" fillId="3" borderId="40" xfId="0" applyNumberFormat="1" applyFont="1" applyFill="1" applyBorder="1" applyAlignment="1">
      <alignment horizontal="center" vertical="center" wrapText="1"/>
    </xf>
    <xf numFmtId="3" fontId="9" fillId="3" borderId="39" xfId="0" applyNumberFormat="1" applyFont="1" applyFill="1" applyBorder="1" applyAlignment="1">
      <alignment horizontal="center" vertical="center" wrapText="1"/>
    </xf>
    <xf numFmtId="3" fontId="9" fillId="3" borderId="38" xfId="0" applyNumberFormat="1" applyFont="1" applyFill="1" applyBorder="1" applyAlignment="1">
      <alignment horizontal="center" vertical="center" wrapText="1"/>
    </xf>
    <xf numFmtId="3" fontId="9" fillId="3" borderId="48" xfId="0" applyNumberFormat="1" applyFont="1" applyFill="1" applyBorder="1" applyAlignment="1">
      <alignment horizontal="center" vertical="center" wrapText="1"/>
    </xf>
    <xf numFmtId="164" fontId="13" fillId="0" borderId="6" xfId="7" quotePrefix="1" applyNumberFormat="1" applyFont="1" applyFill="1" applyBorder="1" applyAlignment="1">
      <alignment horizontal="center" vertical="center" wrapText="1"/>
    </xf>
    <xf numFmtId="0" fontId="9" fillId="0" borderId="27" xfId="0" applyFont="1" applyBorder="1" applyAlignment="1">
      <alignment horizontal="center"/>
    </xf>
    <xf numFmtId="0" fontId="9" fillId="3" borderId="0" xfId="0" applyFont="1" applyFill="1" applyAlignment="1">
      <alignment horizontal="left" vertical="center" wrapText="1"/>
    </xf>
    <xf numFmtId="0" fontId="8" fillId="6" borderId="22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0" fontId="9" fillId="4" borderId="0" xfId="0" applyFont="1" applyFill="1" applyAlignment="1">
      <alignment horizontal="left" vertical="center"/>
    </xf>
    <xf numFmtId="3" fontId="7" fillId="4" borderId="14" xfId="0" applyNumberFormat="1" applyFont="1" applyFill="1" applyBorder="1" applyAlignment="1">
      <alignment horizontal="center" vertical="center"/>
    </xf>
    <xf numFmtId="3" fontId="7" fillId="4" borderId="0" xfId="0" applyNumberFormat="1" applyFont="1" applyFill="1" applyAlignment="1">
      <alignment horizontal="center" vertical="center"/>
    </xf>
    <xf numFmtId="3" fontId="7" fillId="4" borderId="15" xfId="0" applyNumberFormat="1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 vertical="center"/>
    </xf>
    <xf numFmtId="164" fontId="13" fillId="3" borderId="24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/>
    </xf>
    <xf numFmtId="164" fontId="13" fillId="3" borderId="26" xfId="0" applyNumberFormat="1" applyFont="1" applyFill="1" applyBorder="1" applyAlignment="1">
      <alignment horizontal="center" vertical="center"/>
    </xf>
    <xf numFmtId="3" fontId="7" fillId="4" borderId="20" xfId="0" applyNumberFormat="1" applyFont="1" applyFill="1" applyBorder="1" applyAlignment="1">
      <alignment horizontal="center" vertical="center" wrapText="1"/>
    </xf>
    <xf numFmtId="164" fontId="14" fillId="4" borderId="21" xfId="7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vertical="center" wrapText="1"/>
    </xf>
    <xf numFmtId="3" fontId="9" fillId="3" borderId="16" xfId="0" applyNumberFormat="1" applyFont="1" applyFill="1" applyBorder="1" applyAlignment="1">
      <alignment horizontal="center" vertical="center" wrapText="1"/>
    </xf>
    <xf numFmtId="3" fontId="9" fillId="3" borderId="2" xfId="0" applyNumberFormat="1" applyFont="1" applyFill="1" applyBorder="1" applyAlignment="1">
      <alignment horizontal="center" vertical="center" wrapText="1"/>
    </xf>
    <xf numFmtId="164" fontId="13" fillId="3" borderId="17" xfId="7" applyNumberFormat="1" applyFont="1" applyFill="1" applyBorder="1" applyAlignment="1">
      <alignment horizontal="center" vertical="center" wrapText="1"/>
    </xf>
    <xf numFmtId="164" fontId="13" fillId="3" borderId="2" xfId="7" applyNumberFormat="1" applyFont="1" applyFill="1" applyBorder="1" applyAlignment="1">
      <alignment horizontal="center" vertical="center" wrapText="1"/>
    </xf>
    <xf numFmtId="0" fontId="20" fillId="0" borderId="0" xfId="0" applyFont="1"/>
    <xf numFmtId="0" fontId="20" fillId="0" borderId="0" xfId="2" applyFont="1" applyAlignment="1">
      <alignment vertical="center"/>
    </xf>
    <xf numFmtId="0" fontId="12" fillId="3" borderId="0" xfId="1" applyFont="1" applyFill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20" fillId="0" borderId="0" xfId="6" applyFont="1" applyAlignment="1" applyProtection="1"/>
    <xf numFmtId="0" fontId="20" fillId="0" borderId="0" xfId="3" applyFont="1" applyAlignment="1" applyProtection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2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horizontal="left" vertical="center"/>
    </xf>
    <xf numFmtId="0" fontId="20" fillId="0" borderId="0" xfId="4" applyFont="1" applyFill="1" applyAlignment="1" applyProtection="1">
      <alignment horizontal="center"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vertical="center"/>
    </xf>
    <xf numFmtId="0" fontId="23" fillId="2" borderId="0" xfId="1" applyFont="1" applyFill="1" applyAlignment="1">
      <alignment horizontal="center" vertical="center"/>
    </xf>
    <xf numFmtId="49" fontId="12" fillId="5" borderId="0" xfId="1" quotePrefix="1" applyNumberFormat="1" applyFont="1" applyFill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2" xfId="0" applyFont="1" applyBorder="1" applyAlignment="1">
      <alignment vertical="center" wrapText="1"/>
    </xf>
    <xf numFmtId="164" fontId="7" fillId="0" borderId="22" xfId="0" applyNumberFormat="1" applyFont="1" applyBorder="1" applyAlignment="1">
      <alignment horizontal="center" vertical="center" wrapText="1"/>
    </xf>
    <xf numFmtId="164" fontId="13" fillId="0" borderId="52" xfId="7" applyNumberFormat="1" applyFont="1" applyBorder="1" applyAlignment="1">
      <alignment horizontal="center" vertical="center" wrapText="1"/>
    </xf>
    <xf numFmtId="9" fontId="9" fillId="0" borderId="33" xfId="7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8" fillId="6" borderId="4" xfId="0" applyFont="1" applyFill="1" applyBorder="1" applyAlignment="1">
      <alignment vertical="center" wrapText="1"/>
    </xf>
    <xf numFmtId="0" fontId="26" fillId="0" borderId="0" xfId="0" applyFont="1"/>
    <xf numFmtId="164" fontId="9" fillId="0" borderId="12" xfId="7" applyNumberFormat="1" applyFont="1" applyFill="1" applyBorder="1" applyAlignment="1">
      <alignment horizontal="center" vertical="center" wrapText="1"/>
    </xf>
    <xf numFmtId="164" fontId="9" fillId="0" borderId="5" xfId="7" applyNumberFormat="1" applyFont="1" applyFill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1" fontId="9" fillId="0" borderId="33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164" fontId="14" fillId="0" borderId="37" xfId="0" applyNumberFormat="1" applyFont="1" applyBorder="1" applyAlignment="1">
      <alignment horizontal="center" vertical="center" wrapText="1"/>
    </xf>
    <xf numFmtId="164" fontId="14" fillId="0" borderId="61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164" fontId="13" fillId="0" borderId="53" xfId="9" applyNumberFormat="1" applyFont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60" xfId="0" applyFont="1" applyFill="1" applyBorder="1" applyAlignment="1">
      <alignment horizontal="center" vertical="center" wrapText="1"/>
    </xf>
    <xf numFmtId="1" fontId="9" fillId="0" borderId="23" xfId="7" applyNumberFormat="1" applyFont="1" applyFill="1" applyBorder="1" applyAlignment="1">
      <alignment horizontal="center" vertical="center" wrapText="1"/>
    </xf>
    <xf numFmtId="1" fontId="9" fillId="0" borderId="13" xfId="7" applyNumberFormat="1" applyFont="1" applyFill="1" applyBorder="1" applyAlignment="1">
      <alignment horizontal="center" vertical="center" wrapText="1"/>
    </xf>
    <xf numFmtId="0" fontId="23" fillId="2" borderId="0" xfId="1" quotePrefix="1" applyFont="1" applyFill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3" borderId="41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8" fillId="6" borderId="42" xfId="0" applyFont="1" applyFill="1" applyBorder="1" applyAlignment="1">
      <alignment horizontal="center" vertical="center" wrapText="1"/>
    </xf>
    <xf numFmtId="0" fontId="8" fillId="6" borderId="43" xfId="0" applyFont="1" applyFill="1" applyBorder="1" applyAlignment="1">
      <alignment horizontal="center" vertical="center" wrapText="1"/>
    </xf>
    <xf numFmtId="0" fontId="8" fillId="6" borderId="44" xfId="0" applyFont="1" applyFill="1" applyBorder="1" applyAlignment="1">
      <alignment horizontal="center" vertical="center" wrapText="1"/>
    </xf>
    <xf numFmtId="0" fontId="8" fillId="6" borderId="45" xfId="0" applyFont="1" applyFill="1" applyBorder="1" applyAlignment="1">
      <alignment horizontal="center" vertical="center" wrapText="1"/>
    </xf>
    <xf numFmtId="0" fontId="8" fillId="6" borderId="46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6" borderId="35" xfId="0" applyFont="1" applyFill="1" applyBorder="1" applyAlignment="1">
      <alignment horizontal="center" vertical="center" wrapText="1"/>
    </xf>
    <xf numFmtId="0" fontId="8" fillId="6" borderId="30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3" fontId="7" fillId="4" borderId="9" xfId="0" applyNumberFormat="1" applyFont="1" applyFill="1" applyBorder="1" applyAlignment="1">
      <alignment horizontal="center" vertical="center" wrapText="1"/>
    </xf>
    <xf numFmtId="3" fontId="7" fillId="4" borderId="0" xfId="0" applyNumberFormat="1" applyFont="1" applyFill="1" applyAlignment="1">
      <alignment horizontal="center" vertical="center" wrapText="1"/>
    </xf>
    <xf numFmtId="164" fontId="14" fillId="4" borderId="29" xfId="7" applyNumberFormat="1" applyFont="1" applyFill="1" applyBorder="1" applyAlignment="1">
      <alignment horizontal="center" vertical="center" wrapText="1"/>
    </xf>
    <xf numFmtId="164" fontId="14" fillId="4" borderId="15" xfId="7" applyNumberFormat="1" applyFont="1" applyFill="1" applyBorder="1" applyAlignment="1">
      <alignment horizontal="center" vertical="center" wrapText="1"/>
    </xf>
    <xf numFmtId="3" fontId="9" fillId="0" borderId="14" xfId="0" applyNumberFormat="1" applyFont="1" applyBorder="1" applyAlignment="1">
      <alignment horizontal="center" vertical="center" wrapText="1"/>
    </xf>
    <xf numFmtId="3" fontId="9" fillId="0" borderId="26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164" fontId="13" fillId="0" borderId="15" xfId="7" applyNumberFormat="1" applyFont="1" applyFill="1" applyBorder="1" applyAlignment="1">
      <alignment horizontal="center" vertical="center" wrapText="1"/>
    </xf>
    <xf numFmtId="164" fontId="13" fillId="0" borderId="27" xfId="7" applyNumberFormat="1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left" vertical="center" wrapText="1"/>
    </xf>
    <xf numFmtId="3" fontId="7" fillId="4" borderId="14" xfId="0" applyNumberFormat="1" applyFont="1" applyFill="1" applyBorder="1" applyAlignment="1">
      <alignment horizontal="center" vertical="center" wrapText="1"/>
    </xf>
    <xf numFmtId="3" fontId="7" fillId="4" borderId="28" xfId="0" applyNumberFormat="1" applyFont="1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4" fontId="13" fillId="0" borderId="29" xfId="7" applyNumberFormat="1" applyFont="1" applyFill="1" applyBorder="1" applyAlignment="1">
      <alignment horizontal="center" vertical="center" wrapText="1"/>
    </xf>
    <xf numFmtId="164" fontId="13" fillId="0" borderId="23" xfId="7" applyNumberFormat="1" applyFont="1" applyFill="1" applyBorder="1" applyAlignment="1">
      <alignment horizontal="center" vertical="center" wrapText="1"/>
    </xf>
    <xf numFmtId="164" fontId="13" fillId="0" borderId="5" xfId="7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64" fontId="13" fillId="0" borderId="12" xfId="7" applyNumberFormat="1" applyFont="1" applyFill="1" applyBorder="1" applyAlignment="1">
      <alignment horizontal="center" vertical="center" wrapText="1"/>
    </xf>
  </cellXfs>
  <cellStyles count="10">
    <cellStyle name="Hiperligação" xfId="6" builtinId="8"/>
    <cellStyle name="Hiperligação 2" xfId="3" xr:uid="{B13A558E-940C-4DAB-B8DF-F660702686A7}"/>
    <cellStyle name="Hyperlink 3" xfId="4" xr:uid="{92D4AC8E-D197-4D91-B0D9-8E9E750CAD5C}"/>
    <cellStyle name="Normal" xfId="0" builtinId="0"/>
    <cellStyle name="Normal 10" xfId="1" xr:uid="{ECDF1A50-9387-4BEF-B5AB-34C31E87FF4E}"/>
    <cellStyle name="Normal 2 2" xfId="2" xr:uid="{291478A8-5E3E-4F76-BA7E-CB327A184E34}"/>
    <cellStyle name="Normal 2 3" xfId="5" xr:uid="{957DFF27-1C89-4BF6-977A-DFB76ACEDF11}"/>
    <cellStyle name="Percentagem" xfId="7" builtinId="5"/>
    <cellStyle name="Percentagem 2" xfId="8" xr:uid="{E04EC480-026E-4125-AE97-C0D58BD64547}"/>
    <cellStyle name="Vírgula" xfId="9" builtinId="3"/>
  </cellStyles>
  <dxfs count="0"/>
  <tableStyles count="0" defaultTableStyle="TableStyleMedium2" defaultPivotStyle="PivotStyleLight16"/>
  <colors>
    <mruColors>
      <color rgb="FF366092"/>
      <color rgb="FF0070C0"/>
      <color rgb="FF4472C4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59532</xdr:colOff>
      <xdr:row>0</xdr:row>
      <xdr:rowOff>35718</xdr:rowOff>
    </xdr:from>
    <xdr:to>
      <xdr:col>1</xdr:col>
      <xdr:colOff>1227405</xdr:colOff>
      <xdr:row>5</xdr:row>
      <xdr:rowOff>23812</xdr:rowOff>
    </xdr:to>
    <xdr:pic>
      <xdr:nvPicPr>
        <xdr:cNvPr id="2" name="Picture 3" descr="Logo A-F 2">
          <a:extLst>
            <a:ext uri="{FF2B5EF4-FFF2-40B4-BE49-F238E27FC236}">
              <a16:creationId xmlns:a16="http://schemas.microsoft.com/office/drawing/2014/main" id="{5F0FBA60-3A27-4C54-890C-62742F4B7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2" y="35718"/>
          <a:ext cx="1244073" cy="6167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438149</xdr:colOff>
      <xdr:row>17</xdr:row>
      <xdr:rowOff>190500</xdr:rowOff>
    </xdr:from>
    <xdr:to>
      <xdr:col>16</xdr:col>
      <xdr:colOff>5999</xdr:colOff>
      <xdr:row>19</xdr:row>
      <xdr:rowOff>56250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C17ECC-7BAE-4D55-AB54-4D10FD30AE16}"/>
            </a:ext>
          </a:extLst>
        </xdr:cNvPr>
        <xdr:cNvSpPr/>
      </xdr:nvSpPr>
      <xdr:spPr>
        <a:xfrm>
          <a:off x="8562974" y="4448175"/>
          <a:ext cx="615600" cy="342000"/>
        </a:xfrm>
        <a:prstGeom prst="leftArrow">
          <a:avLst>
            <a:gd name="adj1" fmla="val 50000"/>
            <a:gd name="adj2" fmla="val 44430"/>
          </a:avLst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333374</xdr:colOff>
      <xdr:row>30</xdr:row>
      <xdr:rowOff>114300</xdr:rowOff>
    </xdr:from>
    <xdr:to>
      <xdr:col>15</xdr:col>
      <xdr:colOff>425099</xdr:colOff>
      <xdr:row>32</xdr:row>
      <xdr:rowOff>75300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F490E8-2A75-4355-917D-CE065E6C1381}"/>
            </a:ext>
          </a:extLst>
        </xdr:cNvPr>
        <xdr:cNvSpPr/>
      </xdr:nvSpPr>
      <xdr:spPr>
        <a:xfrm>
          <a:off x="8391524" y="7410450"/>
          <a:ext cx="615600" cy="342000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523874</xdr:colOff>
      <xdr:row>25</xdr:row>
      <xdr:rowOff>38100</xdr:rowOff>
    </xdr:from>
    <xdr:to>
      <xdr:col>13</xdr:col>
      <xdr:colOff>91724</xdr:colOff>
      <xdr:row>26</xdr:row>
      <xdr:rowOff>141975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27AE7D-ED04-4D4A-982F-23B5D0F5A655}"/>
            </a:ext>
          </a:extLst>
        </xdr:cNvPr>
        <xdr:cNvSpPr/>
      </xdr:nvSpPr>
      <xdr:spPr>
        <a:xfrm>
          <a:off x="7010399" y="5962650"/>
          <a:ext cx="615600" cy="342000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361950</xdr:colOff>
      <xdr:row>20</xdr:row>
      <xdr:rowOff>9525</xdr:rowOff>
    </xdr:from>
    <xdr:to>
      <xdr:col>9</xdr:col>
      <xdr:colOff>453675</xdr:colOff>
      <xdr:row>21</xdr:row>
      <xdr:rowOff>113400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B8520F-F681-4305-95FF-EA46B97493F6}"/>
            </a:ext>
          </a:extLst>
        </xdr:cNvPr>
        <xdr:cNvSpPr/>
      </xdr:nvSpPr>
      <xdr:spPr>
        <a:xfrm>
          <a:off x="5276850" y="5229225"/>
          <a:ext cx="615600" cy="342000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13</xdr:row>
      <xdr:rowOff>171450</xdr:rowOff>
    </xdr:from>
    <xdr:to>
      <xdr:col>5</xdr:col>
      <xdr:colOff>615600</xdr:colOff>
      <xdr:row>15</xdr:row>
      <xdr:rowOff>37200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085730-9CE6-42E9-8827-710BCFB4E40F}"/>
            </a:ext>
          </a:extLst>
        </xdr:cNvPr>
        <xdr:cNvSpPr/>
      </xdr:nvSpPr>
      <xdr:spPr>
        <a:xfrm>
          <a:off x="3838575" y="3257550"/>
          <a:ext cx="615600" cy="342000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447674</xdr:colOff>
      <xdr:row>30</xdr:row>
      <xdr:rowOff>190500</xdr:rowOff>
    </xdr:from>
    <xdr:to>
      <xdr:col>13</xdr:col>
      <xdr:colOff>15524</xdr:colOff>
      <xdr:row>32</xdr:row>
      <xdr:rowOff>56250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D5ECDF-42C0-47C7-A2A3-DD6B550BFF9E}"/>
            </a:ext>
          </a:extLst>
        </xdr:cNvPr>
        <xdr:cNvSpPr/>
      </xdr:nvSpPr>
      <xdr:spPr>
        <a:xfrm>
          <a:off x="6934199" y="6972300"/>
          <a:ext cx="615600" cy="342000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18</xdr:row>
      <xdr:rowOff>0</xdr:rowOff>
    </xdr:from>
    <xdr:to>
      <xdr:col>5</xdr:col>
      <xdr:colOff>37549</xdr:colOff>
      <xdr:row>19</xdr:row>
      <xdr:rowOff>153003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80DDFD-AAB3-4563-A451-21E1B52D3582}"/>
            </a:ext>
          </a:extLst>
        </xdr:cNvPr>
        <xdr:cNvSpPr/>
      </xdr:nvSpPr>
      <xdr:spPr>
        <a:xfrm>
          <a:off x="7871460" y="8694420"/>
          <a:ext cx="609049" cy="328263"/>
        </a:xfrm>
        <a:prstGeom prst="leftArrow">
          <a:avLst/>
        </a:prstGeom>
        <a:solidFill>
          <a:sysClr val="window" lastClr="FFFFFF">
            <a:lumMod val="85000"/>
          </a:sysClr>
        </a:solidFill>
        <a:ln w="12700" cap="flat" cmpd="sng" algn="ctr">
          <a:solidFill>
            <a:srgbClr val="00206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PT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10</xdr:row>
      <xdr:rowOff>161925</xdr:rowOff>
    </xdr:from>
    <xdr:to>
      <xdr:col>9</xdr:col>
      <xdr:colOff>663225</xdr:colOff>
      <xdr:row>12</xdr:row>
      <xdr:rowOff>27675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13D9D4-48F0-49A2-9380-BC44FD183D45}"/>
            </a:ext>
          </a:extLst>
        </xdr:cNvPr>
        <xdr:cNvSpPr/>
      </xdr:nvSpPr>
      <xdr:spPr>
        <a:xfrm>
          <a:off x="6981825" y="2657475"/>
          <a:ext cx="615600" cy="342000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95249</xdr:colOff>
      <xdr:row>10</xdr:row>
      <xdr:rowOff>152400</xdr:rowOff>
    </xdr:from>
    <xdr:to>
      <xdr:col>9</xdr:col>
      <xdr:colOff>710849</xdr:colOff>
      <xdr:row>12</xdr:row>
      <xdr:rowOff>18150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1F6C42-E71E-427F-A6C6-1560B56ADA4A}"/>
            </a:ext>
          </a:extLst>
        </xdr:cNvPr>
        <xdr:cNvSpPr/>
      </xdr:nvSpPr>
      <xdr:spPr>
        <a:xfrm>
          <a:off x="7258049" y="2667000"/>
          <a:ext cx="615600" cy="342000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238124</xdr:colOff>
      <xdr:row>14</xdr:row>
      <xdr:rowOff>133350</xdr:rowOff>
    </xdr:from>
    <xdr:to>
      <xdr:col>4</xdr:col>
      <xdr:colOff>5999</xdr:colOff>
      <xdr:row>15</xdr:row>
      <xdr:rowOff>237225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F8280F-04F2-40E9-BAD8-B9E31E555C7A}"/>
            </a:ext>
          </a:extLst>
        </xdr:cNvPr>
        <xdr:cNvSpPr/>
      </xdr:nvSpPr>
      <xdr:spPr>
        <a:xfrm>
          <a:off x="3981449" y="3438525"/>
          <a:ext cx="615600" cy="342000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445477</xdr:colOff>
      <xdr:row>9</xdr:row>
      <xdr:rowOff>164123</xdr:rowOff>
    </xdr:from>
    <xdr:to>
      <xdr:col>13</xdr:col>
      <xdr:colOff>13327</xdr:colOff>
      <xdr:row>11</xdr:row>
      <xdr:rowOff>29873</xdr:rowOff>
    </xdr:to>
    <xdr:sp macro="" textlink="">
      <xdr:nvSpPr>
        <xdr:cNvPr id="3" name="Seta: Para a Esqu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63278D-CE8D-4CA3-B73B-11AE0201DC55}"/>
            </a:ext>
          </a:extLst>
        </xdr:cNvPr>
        <xdr:cNvSpPr/>
      </xdr:nvSpPr>
      <xdr:spPr>
        <a:xfrm>
          <a:off x="6932002" y="2278673"/>
          <a:ext cx="615600" cy="342000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16</xdr:row>
      <xdr:rowOff>171450</xdr:rowOff>
    </xdr:from>
    <xdr:to>
      <xdr:col>8</xdr:col>
      <xdr:colOff>15525</xdr:colOff>
      <xdr:row>18</xdr:row>
      <xdr:rowOff>38099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5BBFD9-7727-4137-8FDB-C654B1A4A3FE}"/>
            </a:ext>
          </a:extLst>
        </xdr:cNvPr>
        <xdr:cNvSpPr/>
      </xdr:nvSpPr>
      <xdr:spPr>
        <a:xfrm>
          <a:off x="6781800" y="4057650"/>
          <a:ext cx="615600" cy="342899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8</xdr:row>
      <xdr:rowOff>152400</xdr:rowOff>
    </xdr:from>
    <xdr:to>
      <xdr:col>7</xdr:col>
      <xdr:colOff>834675</xdr:colOff>
      <xdr:row>10</xdr:row>
      <xdr:rowOff>19049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BF4083-221A-47FD-B5A6-19311FA5C6D1}"/>
            </a:ext>
          </a:extLst>
        </xdr:cNvPr>
        <xdr:cNvSpPr/>
      </xdr:nvSpPr>
      <xdr:spPr>
        <a:xfrm>
          <a:off x="6619875" y="2257425"/>
          <a:ext cx="615600" cy="342899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9</xdr:row>
      <xdr:rowOff>161925</xdr:rowOff>
    </xdr:from>
    <xdr:to>
      <xdr:col>3</xdr:col>
      <xdr:colOff>710850</xdr:colOff>
      <xdr:row>11</xdr:row>
      <xdr:rowOff>28574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19FAE8-3F7A-4D1C-8798-9989AC51C2F8}"/>
            </a:ext>
          </a:extLst>
        </xdr:cNvPr>
        <xdr:cNvSpPr/>
      </xdr:nvSpPr>
      <xdr:spPr>
        <a:xfrm>
          <a:off x="3838575" y="2295525"/>
          <a:ext cx="615600" cy="342899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733425</xdr:colOff>
      <xdr:row>19</xdr:row>
      <xdr:rowOff>95249</xdr:rowOff>
    </xdr:from>
    <xdr:to>
      <xdr:col>1</xdr:col>
      <xdr:colOff>1438275</xdr:colOff>
      <xdr:row>21</xdr:row>
      <xdr:rowOff>9525</xdr:rowOff>
    </xdr:to>
    <xdr:sp macro="" textlink="">
      <xdr:nvSpPr>
        <xdr:cNvPr id="3" name="Seta: Para a Esqu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F5AF32-C87E-496A-B2B3-C40FF9A858A8}"/>
            </a:ext>
          </a:extLst>
        </xdr:cNvPr>
        <xdr:cNvSpPr/>
      </xdr:nvSpPr>
      <xdr:spPr>
        <a:xfrm>
          <a:off x="2543175" y="4514849"/>
          <a:ext cx="704850" cy="361951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571499</xdr:colOff>
      <xdr:row>5</xdr:row>
      <xdr:rowOff>152400</xdr:rowOff>
    </xdr:from>
    <xdr:to>
      <xdr:col>10</xdr:col>
      <xdr:colOff>548924</xdr:colOff>
      <xdr:row>7</xdr:row>
      <xdr:rowOff>19049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CAE243-5654-4089-9325-0F3118B6A042}"/>
            </a:ext>
          </a:extLst>
        </xdr:cNvPr>
        <xdr:cNvSpPr/>
      </xdr:nvSpPr>
      <xdr:spPr>
        <a:xfrm>
          <a:off x="6829424" y="1885950"/>
          <a:ext cx="587025" cy="342899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466726</xdr:colOff>
      <xdr:row>9</xdr:row>
      <xdr:rowOff>142875</xdr:rowOff>
    </xdr:from>
    <xdr:to>
      <xdr:col>13</xdr:col>
      <xdr:colOff>34576</xdr:colOff>
      <xdr:row>11</xdr:row>
      <xdr:rowOff>8625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506F65-ED56-46DE-A892-304AD556C59F}"/>
            </a:ext>
          </a:extLst>
        </xdr:cNvPr>
        <xdr:cNvSpPr/>
      </xdr:nvSpPr>
      <xdr:spPr>
        <a:xfrm>
          <a:off x="6953251" y="2266950"/>
          <a:ext cx="615600" cy="342000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495301</xdr:colOff>
      <xdr:row>14</xdr:row>
      <xdr:rowOff>38100</xdr:rowOff>
    </xdr:from>
    <xdr:to>
      <xdr:col>8</xdr:col>
      <xdr:colOff>609600</xdr:colOff>
      <xdr:row>15</xdr:row>
      <xdr:rowOff>141975</xdr:rowOff>
    </xdr:to>
    <xdr:sp macro="" textlink="">
      <xdr:nvSpPr>
        <xdr:cNvPr id="3" name="Seta: Para a Esqu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72BB15-5AE2-45DC-AE85-F5C19EFF7249}"/>
            </a:ext>
          </a:extLst>
        </xdr:cNvPr>
        <xdr:cNvSpPr/>
      </xdr:nvSpPr>
      <xdr:spPr>
        <a:xfrm>
          <a:off x="5657851" y="3333750"/>
          <a:ext cx="733424" cy="342000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457200</xdr:colOff>
      <xdr:row>21</xdr:row>
      <xdr:rowOff>180975</xdr:rowOff>
    </xdr:from>
    <xdr:to>
      <xdr:col>13</xdr:col>
      <xdr:colOff>25050</xdr:colOff>
      <xdr:row>23</xdr:row>
      <xdr:rowOff>46725</xdr:rowOff>
    </xdr:to>
    <xdr:sp macro="" textlink="">
      <xdr:nvSpPr>
        <xdr:cNvPr id="3" name="Seta: Para a Esqu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CAD460-9AE0-465D-B8F7-0FEA19933B7E}"/>
            </a:ext>
          </a:extLst>
        </xdr:cNvPr>
        <xdr:cNvSpPr/>
      </xdr:nvSpPr>
      <xdr:spPr>
        <a:xfrm>
          <a:off x="6943725" y="4772025"/>
          <a:ext cx="615600" cy="342000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447675</xdr:colOff>
      <xdr:row>13</xdr:row>
      <xdr:rowOff>190500</xdr:rowOff>
    </xdr:from>
    <xdr:to>
      <xdr:col>13</xdr:col>
      <xdr:colOff>15525</xdr:colOff>
      <xdr:row>15</xdr:row>
      <xdr:rowOff>56250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511E7A-0212-4806-8CBE-B46C2FAF5EDA}"/>
            </a:ext>
          </a:extLst>
        </xdr:cNvPr>
        <xdr:cNvSpPr/>
      </xdr:nvSpPr>
      <xdr:spPr>
        <a:xfrm>
          <a:off x="6934200" y="3257550"/>
          <a:ext cx="615600" cy="342000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400049</xdr:colOff>
      <xdr:row>14</xdr:row>
      <xdr:rowOff>180975</xdr:rowOff>
    </xdr:from>
    <xdr:to>
      <xdr:col>12</xdr:col>
      <xdr:colOff>491774</xdr:colOff>
      <xdr:row>16</xdr:row>
      <xdr:rowOff>9525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09845F-F3C7-4959-8B27-AFA3AA1986D4}"/>
            </a:ext>
          </a:extLst>
        </xdr:cNvPr>
        <xdr:cNvSpPr/>
      </xdr:nvSpPr>
      <xdr:spPr>
        <a:xfrm>
          <a:off x="6886574" y="3505200"/>
          <a:ext cx="615600" cy="304800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428624</xdr:colOff>
      <xdr:row>13</xdr:row>
      <xdr:rowOff>161925</xdr:rowOff>
    </xdr:from>
    <xdr:to>
      <xdr:col>12</xdr:col>
      <xdr:colOff>520349</xdr:colOff>
      <xdr:row>15</xdr:row>
      <xdr:rowOff>27675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DB59DF-448D-4E11-A8E2-618E04B8D146}"/>
            </a:ext>
          </a:extLst>
        </xdr:cNvPr>
        <xdr:cNvSpPr/>
      </xdr:nvSpPr>
      <xdr:spPr>
        <a:xfrm>
          <a:off x="6915149" y="3486150"/>
          <a:ext cx="615600" cy="342000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20</xdr:row>
      <xdr:rowOff>19050</xdr:rowOff>
    </xdr:from>
    <xdr:to>
      <xdr:col>16</xdr:col>
      <xdr:colOff>91725</xdr:colOff>
      <xdr:row>21</xdr:row>
      <xdr:rowOff>122925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0B75A2-F2FA-4B6D-B470-12D7A6FE9446}"/>
            </a:ext>
          </a:extLst>
        </xdr:cNvPr>
        <xdr:cNvSpPr/>
      </xdr:nvSpPr>
      <xdr:spPr>
        <a:xfrm>
          <a:off x="8582025" y="4762500"/>
          <a:ext cx="615600" cy="342000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nsrarq01\nep$\GER\Boletim%20Trim.%20Conjuntura\Boletim%2098%204&#186;Trim\Regional\I%20-%20Pre&#231;os\QuadrosIPC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Relat&#243;rios\Relat&#243;rios%20mensais\2024\04%20-%20Abril\EGV\EGV%20rel%2024%20(version%201).xlsx" TargetMode="External"/><Relationship Id="rId1" Type="http://schemas.openxmlformats.org/officeDocument/2006/relationships/externalLinkPath" Target="EGV/EGV%20rel%2024%20(version%20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x média"/>
      <sheetName val="Tx homóloga"/>
      <sheetName val="Tx mensal"/>
      <sheetName val="índices"/>
      <sheetName val="Graf1"/>
      <sheetName val="Graf2"/>
      <sheetName val="Graf3"/>
      <sheetName val="Graf4"/>
      <sheetName val="Graf5"/>
      <sheetName val="Graf6"/>
      <sheetName val="Quadro1"/>
      <sheetName val="Quadro2"/>
      <sheetName val="Qnorte"/>
      <sheetName val="Module1"/>
      <sheetName val="Quadro"/>
      <sheetName val="Graf2 exp"/>
      <sheetName val="Figura_30"/>
      <sheetName val="Figura_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Quadro Listagem Resumo EGV "/>
      <sheetName val="21"/>
      <sheetName val="NEW_Quadro Listagem EGV"/>
      <sheetName val="OLD_Quadro Listagem EGV"/>
      <sheetName val="EGV Cálculos Listagem 03_24"/>
      <sheetName val="Lista 03_24"/>
      <sheetName val="Lista 04_24"/>
      <sheetName val="EGV Cálculos Listagem 04_24"/>
      <sheetName val="Lista 04_24 (2)"/>
      <sheetName val="Quadro Listagem Resumo EGV  04"/>
      <sheetName val="NEW_Quadro Listagem EGV 04"/>
      <sheetName val="21 (04_24)"/>
    </sheetNames>
    <sheetDataSet>
      <sheetData sheetId="0">
        <row r="15">
          <cell r="D15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9B1CE-440F-4C5E-B9DA-F7FF060DB314}">
  <sheetPr>
    <pageSetUpPr fitToPage="1"/>
  </sheetPr>
  <dimension ref="B1:IO54"/>
  <sheetViews>
    <sheetView showGridLines="0" topLeftCell="A20" zoomScaleNormal="100" workbookViewId="0">
      <selection activeCell="B44" sqref="B44"/>
    </sheetView>
  </sheetViews>
  <sheetFormatPr defaultColWidth="9.140625" defaultRowHeight="15" x14ac:dyDescent="0.25"/>
  <cols>
    <col min="1" max="1" width="1.140625" style="190" customWidth="1"/>
    <col min="2" max="2" width="139.7109375" style="190" customWidth="1"/>
    <col min="3" max="16384" width="9.140625" style="190"/>
  </cols>
  <sheetData>
    <row r="1" spans="2:249" ht="4.5" customHeight="1" x14ac:dyDescent="0.25"/>
    <row r="2" spans="2:249" ht="18.95" customHeight="1" x14ac:dyDescent="0.25">
      <c r="B2" s="210" t="s">
        <v>219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1"/>
      <c r="AZ2" s="191"/>
      <c r="BA2" s="191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  <c r="BM2" s="191"/>
      <c r="BN2" s="191"/>
      <c r="BO2" s="191"/>
      <c r="BP2" s="191"/>
      <c r="BQ2" s="191"/>
      <c r="BR2" s="191"/>
      <c r="BS2" s="191"/>
      <c r="BT2" s="191"/>
      <c r="BU2" s="191"/>
      <c r="BV2" s="191"/>
      <c r="BW2" s="191"/>
      <c r="BX2" s="191"/>
      <c r="BY2" s="191"/>
      <c r="BZ2" s="191"/>
      <c r="CA2" s="191"/>
      <c r="CB2" s="191"/>
      <c r="CC2" s="191"/>
      <c r="CD2" s="191"/>
      <c r="CE2" s="191"/>
      <c r="CF2" s="191"/>
      <c r="CG2" s="191"/>
      <c r="CH2" s="191"/>
      <c r="CI2" s="191"/>
      <c r="CJ2" s="191"/>
      <c r="CK2" s="191"/>
      <c r="CL2" s="191"/>
      <c r="CM2" s="191"/>
      <c r="CN2" s="191"/>
      <c r="CO2" s="191"/>
      <c r="CP2" s="191"/>
      <c r="CQ2" s="191"/>
      <c r="CR2" s="191"/>
      <c r="CS2" s="191"/>
      <c r="CT2" s="191"/>
      <c r="CU2" s="191"/>
      <c r="CV2" s="191"/>
      <c r="CW2" s="191"/>
      <c r="CX2" s="191"/>
      <c r="CY2" s="191"/>
      <c r="CZ2" s="191"/>
      <c r="DA2" s="191"/>
      <c r="DB2" s="191"/>
      <c r="DC2" s="191"/>
      <c r="DD2" s="191"/>
      <c r="DE2" s="191"/>
      <c r="DF2" s="191"/>
      <c r="DG2" s="191"/>
      <c r="DH2" s="191"/>
      <c r="DI2" s="191"/>
      <c r="DJ2" s="191"/>
      <c r="DK2" s="191"/>
      <c r="DL2" s="191"/>
      <c r="DM2" s="191"/>
      <c r="DN2" s="191"/>
      <c r="DO2" s="191"/>
      <c r="DP2" s="191"/>
      <c r="DQ2" s="191"/>
      <c r="DR2" s="191"/>
      <c r="DS2" s="191"/>
      <c r="DT2" s="191"/>
      <c r="DU2" s="191"/>
      <c r="DV2" s="191"/>
      <c r="DW2" s="191"/>
      <c r="DX2" s="191"/>
      <c r="DY2" s="191"/>
      <c r="DZ2" s="191"/>
      <c r="EA2" s="191"/>
      <c r="EB2" s="191"/>
      <c r="EC2" s="191"/>
      <c r="ED2" s="191"/>
      <c r="EE2" s="191"/>
      <c r="EF2" s="191"/>
      <c r="EG2" s="191"/>
      <c r="EH2" s="191"/>
      <c r="EI2" s="191"/>
      <c r="EJ2" s="191"/>
      <c r="EK2" s="191"/>
      <c r="EL2" s="191"/>
      <c r="EM2" s="191"/>
      <c r="EN2" s="191"/>
      <c r="EO2" s="191"/>
      <c r="EP2" s="191"/>
      <c r="EQ2" s="191"/>
      <c r="ER2" s="191"/>
      <c r="ES2" s="191"/>
      <c r="ET2" s="191"/>
      <c r="EU2" s="191"/>
      <c r="EV2" s="191"/>
      <c r="EW2" s="191"/>
      <c r="EX2" s="191"/>
      <c r="EY2" s="191"/>
      <c r="EZ2" s="191"/>
      <c r="FA2" s="191"/>
      <c r="FB2" s="191"/>
      <c r="FC2" s="191"/>
      <c r="FD2" s="191"/>
      <c r="FE2" s="191"/>
      <c r="FF2" s="191"/>
      <c r="FG2" s="191"/>
      <c r="FH2" s="191"/>
      <c r="FI2" s="191"/>
      <c r="FJ2" s="191"/>
      <c r="FK2" s="191"/>
      <c r="FL2" s="191"/>
      <c r="FM2" s="191"/>
      <c r="FN2" s="191"/>
      <c r="FO2" s="191"/>
      <c r="FP2" s="191"/>
      <c r="FQ2" s="191"/>
      <c r="FR2" s="191"/>
      <c r="FS2" s="191"/>
      <c r="FT2" s="191"/>
      <c r="FU2" s="191"/>
      <c r="FV2" s="191"/>
      <c r="FW2" s="191"/>
      <c r="FX2" s="191"/>
      <c r="FY2" s="191"/>
      <c r="FZ2" s="191"/>
      <c r="GA2" s="191"/>
      <c r="GB2" s="191"/>
      <c r="GC2" s="191"/>
      <c r="GD2" s="191"/>
      <c r="GE2" s="191"/>
      <c r="GF2" s="191"/>
      <c r="GG2" s="191"/>
      <c r="GH2" s="191"/>
      <c r="GI2" s="191"/>
      <c r="GJ2" s="191"/>
      <c r="GK2" s="191"/>
      <c r="GL2" s="191"/>
      <c r="GM2" s="191"/>
      <c r="GN2" s="191"/>
      <c r="GO2" s="191"/>
      <c r="GP2" s="191"/>
      <c r="GQ2" s="191"/>
      <c r="GR2" s="191"/>
      <c r="GS2" s="191"/>
      <c r="GT2" s="191"/>
      <c r="GU2" s="191"/>
      <c r="GV2" s="191"/>
      <c r="GW2" s="191"/>
      <c r="GX2" s="191"/>
      <c r="GY2" s="191"/>
      <c r="GZ2" s="191"/>
      <c r="HA2" s="191"/>
      <c r="HB2" s="191"/>
      <c r="HC2" s="191"/>
      <c r="HD2" s="191"/>
      <c r="HE2" s="191"/>
      <c r="HF2" s="191"/>
      <c r="HG2" s="191"/>
      <c r="HH2" s="191"/>
      <c r="HI2" s="191"/>
      <c r="HJ2" s="191"/>
      <c r="HK2" s="191"/>
      <c r="HL2" s="191"/>
      <c r="HM2" s="191"/>
      <c r="HN2" s="191"/>
      <c r="HO2" s="191"/>
      <c r="HP2" s="191"/>
      <c r="HQ2" s="191"/>
      <c r="HR2" s="191"/>
      <c r="HS2" s="191"/>
      <c r="HT2" s="191"/>
      <c r="HU2" s="191"/>
      <c r="HV2" s="191"/>
      <c r="HW2" s="191"/>
      <c r="HX2" s="191"/>
      <c r="HY2" s="191"/>
      <c r="HZ2" s="191"/>
      <c r="IA2" s="191"/>
      <c r="IB2" s="191"/>
      <c r="IC2" s="191"/>
      <c r="ID2" s="191"/>
      <c r="IE2" s="191"/>
      <c r="IF2" s="191"/>
      <c r="IG2" s="191"/>
      <c r="IH2" s="191"/>
      <c r="II2" s="191"/>
      <c r="IJ2" s="191"/>
      <c r="IK2" s="191"/>
      <c r="IL2" s="191"/>
      <c r="IM2" s="191"/>
      <c r="IN2" s="191"/>
      <c r="IO2" s="191"/>
    </row>
    <row r="3" spans="2:249" ht="3" customHeight="1" x14ac:dyDescent="0.25">
      <c r="B3" s="192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1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1"/>
      <c r="BM3" s="191"/>
      <c r="BN3" s="191"/>
      <c r="BO3" s="191"/>
      <c r="BP3" s="191"/>
      <c r="BQ3" s="191"/>
      <c r="BR3" s="191"/>
      <c r="BS3" s="191"/>
      <c r="BT3" s="191"/>
      <c r="BU3" s="191"/>
      <c r="BV3" s="191"/>
      <c r="BW3" s="191"/>
      <c r="BX3" s="191"/>
      <c r="BY3" s="191"/>
      <c r="BZ3" s="191"/>
      <c r="CA3" s="191"/>
      <c r="CB3" s="191"/>
      <c r="CC3" s="191"/>
      <c r="CD3" s="191"/>
      <c r="CE3" s="191"/>
      <c r="CF3" s="191"/>
      <c r="CG3" s="191"/>
      <c r="CH3" s="191"/>
      <c r="CI3" s="191"/>
      <c r="CJ3" s="191"/>
      <c r="CK3" s="191"/>
      <c r="CL3" s="191"/>
      <c r="CM3" s="191"/>
      <c r="CN3" s="191"/>
      <c r="CO3" s="191"/>
      <c r="CP3" s="191"/>
      <c r="CQ3" s="191"/>
      <c r="CR3" s="191"/>
      <c r="CS3" s="191"/>
      <c r="CT3" s="191"/>
      <c r="CU3" s="191"/>
      <c r="CV3" s="191"/>
      <c r="CW3" s="191"/>
      <c r="CX3" s="191"/>
      <c r="CY3" s="191"/>
      <c r="CZ3" s="191"/>
      <c r="DA3" s="191"/>
      <c r="DB3" s="191"/>
      <c r="DC3" s="191"/>
      <c r="DD3" s="191"/>
      <c r="DE3" s="191"/>
      <c r="DF3" s="191"/>
      <c r="DG3" s="191"/>
      <c r="DH3" s="191"/>
      <c r="DI3" s="191"/>
      <c r="DJ3" s="191"/>
      <c r="DK3" s="191"/>
      <c r="DL3" s="191"/>
      <c r="DM3" s="191"/>
      <c r="DN3" s="191"/>
      <c r="DO3" s="191"/>
      <c r="DP3" s="191"/>
      <c r="DQ3" s="191"/>
      <c r="DR3" s="191"/>
      <c r="DS3" s="191"/>
      <c r="DT3" s="191"/>
      <c r="DU3" s="191"/>
      <c r="DV3" s="191"/>
      <c r="DW3" s="191"/>
      <c r="DX3" s="191"/>
      <c r="DY3" s="191"/>
      <c r="DZ3" s="191"/>
      <c r="EA3" s="191"/>
      <c r="EB3" s="191"/>
      <c r="EC3" s="191"/>
      <c r="ED3" s="191"/>
      <c r="EE3" s="191"/>
      <c r="EF3" s="191"/>
      <c r="EG3" s="191"/>
      <c r="EH3" s="191"/>
      <c r="EI3" s="191"/>
      <c r="EJ3" s="191"/>
      <c r="EK3" s="191"/>
      <c r="EL3" s="191"/>
      <c r="EM3" s="191"/>
      <c r="EN3" s="191"/>
      <c r="EO3" s="191"/>
      <c r="EP3" s="191"/>
      <c r="EQ3" s="191"/>
      <c r="ER3" s="191"/>
      <c r="ES3" s="191"/>
      <c r="ET3" s="191"/>
      <c r="EU3" s="191"/>
      <c r="EV3" s="191"/>
      <c r="EW3" s="191"/>
      <c r="EX3" s="191"/>
      <c r="EY3" s="191"/>
      <c r="EZ3" s="191"/>
      <c r="FA3" s="191"/>
      <c r="FB3" s="191"/>
      <c r="FC3" s="191"/>
      <c r="FD3" s="191"/>
      <c r="FE3" s="191"/>
      <c r="FF3" s="191"/>
      <c r="FG3" s="191"/>
      <c r="FH3" s="191"/>
      <c r="FI3" s="191"/>
      <c r="FJ3" s="191"/>
      <c r="FK3" s="191"/>
      <c r="FL3" s="191"/>
      <c r="FM3" s="191"/>
      <c r="FN3" s="191"/>
      <c r="FO3" s="191"/>
      <c r="FP3" s="191"/>
      <c r="FQ3" s="191"/>
      <c r="FR3" s="191"/>
      <c r="FS3" s="191"/>
      <c r="FT3" s="191"/>
      <c r="FU3" s="191"/>
      <c r="FV3" s="191"/>
      <c r="FW3" s="191"/>
      <c r="FX3" s="191"/>
      <c r="FY3" s="191"/>
      <c r="FZ3" s="191"/>
      <c r="GA3" s="191"/>
      <c r="GB3" s="191"/>
      <c r="GC3" s="191"/>
      <c r="GD3" s="191"/>
      <c r="GE3" s="191"/>
      <c r="GF3" s="191"/>
      <c r="GG3" s="191"/>
      <c r="GH3" s="191"/>
      <c r="GI3" s="191"/>
      <c r="GJ3" s="191"/>
      <c r="GK3" s="191"/>
      <c r="GL3" s="191"/>
      <c r="GM3" s="191"/>
      <c r="GN3" s="191"/>
      <c r="GO3" s="191"/>
      <c r="GP3" s="191"/>
      <c r="GQ3" s="191"/>
      <c r="GR3" s="191"/>
      <c r="GS3" s="191"/>
      <c r="GT3" s="191"/>
      <c r="GU3" s="191"/>
      <c r="GV3" s="191"/>
      <c r="GW3" s="191"/>
      <c r="GX3" s="191"/>
      <c r="GY3" s="191"/>
      <c r="GZ3" s="191"/>
      <c r="HA3" s="191"/>
      <c r="HB3" s="191"/>
      <c r="HC3" s="191"/>
      <c r="HD3" s="191"/>
      <c r="HE3" s="191"/>
      <c r="HF3" s="191"/>
      <c r="HG3" s="191"/>
      <c r="HH3" s="191"/>
      <c r="HI3" s="191"/>
      <c r="HJ3" s="191"/>
      <c r="HK3" s="191"/>
      <c r="HL3" s="191"/>
      <c r="HM3" s="191"/>
      <c r="HN3" s="191"/>
      <c r="HO3" s="191"/>
      <c r="HP3" s="191"/>
      <c r="HQ3" s="191"/>
      <c r="HR3" s="191"/>
      <c r="HS3" s="191"/>
      <c r="HT3" s="191"/>
      <c r="HU3" s="191"/>
      <c r="HV3" s="191"/>
      <c r="HW3" s="191"/>
      <c r="HX3" s="191"/>
      <c r="HY3" s="191"/>
      <c r="HZ3" s="191"/>
      <c r="IA3" s="191"/>
      <c r="IB3" s="191"/>
      <c r="IC3" s="191"/>
      <c r="ID3" s="191"/>
      <c r="IE3" s="191"/>
      <c r="IF3" s="191"/>
      <c r="IG3" s="191"/>
      <c r="IH3" s="191"/>
      <c r="II3" s="191"/>
      <c r="IJ3" s="191"/>
      <c r="IK3" s="191"/>
      <c r="IL3" s="191"/>
      <c r="IM3" s="191"/>
      <c r="IN3" s="191"/>
      <c r="IO3" s="191"/>
    </row>
    <row r="4" spans="2:249" ht="18.95" customHeight="1" x14ac:dyDescent="0.25">
      <c r="B4" s="211" t="s">
        <v>209</v>
      </c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191"/>
      <c r="AL4" s="191"/>
      <c r="AM4" s="191"/>
      <c r="AN4" s="191"/>
      <c r="AO4" s="191"/>
      <c r="AP4" s="191"/>
      <c r="AQ4" s="191"/>
      <c r="AR4" s="191"/>
      <c r="AS4" s="191"/>
      <c r="AT4" s="191"/>
      <c r="AU4" s="191"/>
      <c r="AV4" s="191"/>
      <c r="AW4" s="191"/>
      <c r="AX4" s="191"/>
      <c r="AY4" s="191"/>
      <c r="AZ4" s="191"/>
      <c r="BA4" s="191"/>
      <c r="BB4" s="191"/>
      <c r="BC4" s="191"/>
      <c r="BD4" s="191"/>
      <c r="BE4" s="191"/>
      <c r="BF4" s="191"/>
      <c r="BG4" s="191"/>
      <c r="BH4" s="191"/>
      <c r="BI4" s="191"/>
      <c r="BJ4" s="191"/>
      <c r="BK4" s="191"/>
      <c r="BL4" s="191"/>
      <c r="BM4" s="191"/>
      <c r="BN4" s="191"/>
      <c r="BO4" s="191"/>
      <c r="BP4" s="191"/>
      <c r="BQ4" s="191"/>
      <c r="BR4" s="191"/>
      <c r="BS4" s="191"/>
      <c r="BT4" s="191"/>
      <c r="BU4" s="191"/>
      <c r="BV4" s="191"/>
      <c r="BW4" s="191"/>
      <c r="BX4" s="191"/>
      <c r="BY4" s="191"/>
      <c r="BZ4" s="191"/>
      <c r="CA4" s="191"/>
      <c r="CB4" s="191"/>
      <c r="CC4" s="191"/>
      <c r="CD4" s="191"/>
      <c r="CE4" s="191"/>
      <c r="CF4" s="191"/>
      <c r="CG4" s="191"/>
      <c r="CH4" s="191"/>
      <c r="CI4" s="191"/>
      <c r="CJ4" s="191"/>
      <c r="CK4" s="191"/>
      <c r="CL4" s="191"/>
      <c r="CM4" s="191"/>
      <c r="CN4" s="191"/>
      <c r="CO4" s="191"/>
      <c r="CP4" s="191"/>
      <c r="CQ4" s="191"/>
      <c r="CR4" s="191"/>
      <c r="CS4" s="191"/>
      <c r="CT4" s="191"/>
      <c r="CU4" s="191"/>
      <c r="CV4" s="191"/>
      <c r="CW4" s="191"/>
      <c r="CX4" s="191"/>
      <c r="CY4" s="191"/>
      <c r="CZ4" s="191"/>
      <c r="DA4" s="191"/>
      <c r="DB4" s="191"/>
      <c r="DC4" s="191"/>
      <c r="DD4" s="191"/>
      <c r="DE4" s="191"/>
      <c r="DF4" s="191"/>
      <c r="DG4" s="191"/>
      <c r="DH4" s="191"/>
      <c r="DI4" s="191"/>
      <c r="DJ4" s="191"/>
      <c r="DK4" s="191"/>
      <c r="DL4" s="191"/>
      <c r="DM4" s="191"/>
      <c r="DN4" s="191"/>
      <c r="DO4" s="191"/>
      <c r="DP4" s="191"/>
      <c r="DQ4" s="191"/>
      <c r="DR4" s="191"/>
      <c r="DS4" s="191"/>
      <c r="DT4" s="191"/>
      <c r="DU4" s="191"/>
      <c r="DV4" s="191"/>
      <c r="DW4" s="191"/>
      <c r="DX4" s="191"/>
      <c r="DY4" s="191"/>
      <c r="DZ4" s="191"/>
      <c r="EA4" s="191"/>
      <c r="EB4" s="191"/>
      <c r="EC4" s="191"/>
      <c r="ED4" s="191"/>
      <c r="EE4" s="191"/>
      <c r="EF4" s="191"/>
      <c r="EG4" s="191"/>
      <c r="EH4" s="191"/>
      <c r="EI4" s="191"/>
      <c r="EJ4" s="191"/>
      <c r="EK4" s="191"/>
      <c r="EL4" s="191"/>
      <c r="EM4" s="191"/>
      <c r="EN4" s="191"/>
      <c r="EO4" s="191"/>
      <c r="EP4" s="191"/>
      <c r="EQ4" s="191"/>
      <c r="ER4" s="191"/>
      <c r="ES4" s="191"/>
      <c r="ET4" s="191"/>
      <c r="EU4" s="191"/>
      <c r="EV4" s="191"/>
      <c r="EW4" s="191"/>
      <c r="EX4" s="191"/>
      <c r="EY4" s="191"/>
      <c r="EZ4" s="191"/>
      <c r="FA4" s="191"/>
      <c r="FB4" s="191"/>
      <c r="FC4" s="191"/>
      <c r="FD4" s="191"/>
      <c r="FE4" s="191"/>
      <c r="FF4" s="191"/>
      <c r="FG4" s="191"/>
      <c r="FH4" s="191"/>
      <c r="FI4" s="191"/>
      <c r="FJ4" s="191"/>
      <c r="FK4" s="191"/>
      <c r="FL4" s="191"/>
      <c r="FM4" s="191"/>
      <c r="FN4" s="191"/>
      <c r="FO4" s="191"/>
      <c r="FP4" s="191"/>
      <c r="FQ4" s="191"/>
      <c r="FR4" s="191"/>
      <c r="FS4" s="191"/>
      <c r="FT4" s="191"/>
      <c r="FU4" s="191"/>
      <c r="FV4" s="191"/>
      <c r="FW4" s="191"/>
      <c r="FX4" s="191"/>
      <c r="FY4" s="191"/>
      <c r="FZ4" s="191"/>
      <c r="GA4" s="191"/>
      <c r="GB4" s="191"/>
      <c r="GC4" s="191"/>
      <c r="GD4" s="191"/>
      <c r="GE4" s="191"/>
      <c r="GF4" s="191"/>
      <c r="GG4" s="191"/>
      <c r="GH4" s="191"/>
      <c r="GI4" s="191"/>
      <c r="GJ4" s="191"/>
      <c r="GK4" s="191"/>
      <c r="GL4" s="191"/>
      <c r="GM4" s="191"/>
      <c r="GN4" s="191"/>
      <c r="GO4" s="191"/>
      <c r="GP4" s="191"/>
      <c r="GQ4" s="191"/>
      <c r="GR4" s="191"/>
      <c r="GS4" s="191"/>
      <c r="GT4" s="191"/>
      <c r="GU4" s="191"/>
      <c r="GV4" s="191"/>
      <c r="GW4" s="191"/>
      <c r="GX4" s="191"/>
      <c r="GY4" s="191"/>
      <c r="GZ4" s="191"/>
      <c r="HA4" s="191"/>
      <c r="HB4" s="191"/>
      <c r="HC4" s="191"/>
      <c r="HD4" s="191"/>
      <c r="HE4" s="191"/>
      <c r="HF4" s="191"/>
      <c r="HG4" s="191"/>
      <c r="HH4" s="191"/>
      <c r="HI4" s="191"/>
      <c r="HJ4" s="191"/>
      <c r="HK4" s="191"/>
      <c r="HL4" s="191"/>
      <c r="HM4" s="191"/>
      <c r="HN4" s="191"/>
      <c r="HO4" s="191"/>
      <c r="HP4" s="191"/>
      <c r="HQ4" s="191"/>
      <c r="HR4" s="191"/>
      <c r="HS4" s="191"/>
      <c r="HT4" s="191"/>
      <c r="HU4" s="191"/>
      <c r="HV4" s="191"/>
      <c r="HW4" s="191"/>
      <c r="HX4" s="191"/>
      <c r="HY4" s="191"/>
      <c r="HZ4" s="191"/>
      <c r="IA4" s="191"/>
      <c r="IB4" s="191"/>
      <c r="IC4" s="191"/>
      <c r="ID4" s="191"/>
      <c r="IE4" s="191"/>
      <c r="IF4" s="191"/>
      <c r="IG4" s="191"/>
      <c r="IH4" s="191"/>
      <c r="II4" s="191"/>
      <c r="IJ4" s="191"/>
      <c r="IK4" s="191"/>
      <c r="IL4" s="191"/>
      <c r="IM4" s="191"/>
      <c r="IN4" s="191"/>
      <c r="IO4" s="191"/>
    </row>
    <row r="5" spans="2:249" ht="4.5" customHeight="1" x14ac:dyDescent="0.25">
      <c r="B5" s="193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191"/>
      <c r="AH5" s="191"/>
      <c r="AI5" s="191"/>
      <c r="AJ5" s="191"/>
      <c r="AK5" s="191"/>
      <c r="AL5" s="191"/>
      <c r="AM5" s="191"/>
      <c r="AN5" s="191"/>
      <c r="AO5" s="191"/>
      <c r="AP5" s="191"/>
      <c r="AQ5" s="191"/>
      <c r="AR5" s="191"/>
      <c r="AS5" s="191"/>
      <c r="AT5" s="191"/>
      <c r="AU5" s="191"/>
      <c r="AV5" s="191"/>
      <c r="AW5" s="191"/>
      <c r="AX5" s="191"/>
      <c r="AY5" s="191"/>
      <c r="AZ5" s="191"/>
      <c r="BA5" s="191"/>
      <c r="BB5" s="191"/>
      <c r="BC5" s="191"/>
      <c r="BD5" s="191"/>
      <c r="BE5" s="191"/>
      <c r="BF5" s="191"/>
      <c r="BG5" s="191"/>
      <c r="BH5" s="191"/>
      <c r="BI5" s="191"/>
      <c r="BJ5" s="191"/>
      <c r="BK5" s="191"/>
      <c r="BL5" s="191"/>
      <c r="BM5" s="191"/>
      <c r="BN5" s="191"/>
      <c r="BO5" s="191"/>
      <c r="BP5" s="191"/>
      <c r="BQ5" s="191"/>
      <c r="BR5" s="191"/>
      <c r="BS5" s="191"/>
      <c r="BT5" s="191"/>
      <c r="BU5" s="191"/>
      <c r="BV5" s="191"/>
      <c r="BW5" s="191"/>
      <c r="BX5" s="191"/>
      <c r="BY5" s="191"/>
      <c r="BZ5" s="191"/>
      <c r="CA5" s="191"/>
      <c r="CB5" s="191"/>
      <c r="CC5" s="191"/>
      <c r="CD5" s="191"/>
      <c r="CE5" s="191"/>
      <c r="CF5" s="191"/>
      <c r="CG5" s="191"/>
      <c r="CH5" s="191"/>
      <c r="CI5" s="191"/>
      <c r="CJ5" s="191"/>
      <c r="CK5" s="191"/>
      <c r="CL5" s="191"/>
      <c r="CM5" s="191"/>
      <c r="CN5" s="191"/>
      <c r="CO5" s="191"/>
      <c r="CP5" s="191"/>
      <c r="CQ5" s="191"/>
      <c r="CR5" s="191"/>
      <c r="CS5" s="191"/>
      <c r="CT5" s="191"/>
      <c r="CU5" s="191"/>
      <c r="CV5" s="191"/>
      <c r="CW5" s="191"/>
      <c r="CX5" s="191"/>
      <c r="CY5" s="191"/>
      <c r="CZ5" s="191"/>
      <c r="DA5" s="191"/>
      <c r="DB5" s="191"/>
      <c r="DC5" s="191"/>
      <c r="DD5" s="191"/>
      <c r="DE5" s="191"/>
      <c r="DF5" s="191"/>
      <c r="DG5" s="191"/>
      <c r="DH5" s="191"/>
      <c r="DI5" s="191"/>
      <c r="DJ5" s="191"/>
      <c r="DK5" s="191"/>
      <c r="DL5" s="191"/>
      <c r="DM5" s="191"/>
      <c r="DN5" s="191"/>
      <c r="DO5" s="191"/>
      <c r="DP5" s="191"/>
      <c r="DQ5" s="191"/>
      <c r="DR5" s="191"/>
      <c r="DS5" s="191"/>
      <c r="DT5" s="191"/>
      <c r="DU5" s="191"/>
      <c r="DV5" s="191"/>
      <c r="DW5" s="191"/>
      <c r="DX5" s="191"/>
      <c r="DY5" s="191"/>
      <c r="DZ5" s="191"/>
      <c r="EA5" s="191"/>
      <c r="EB5" s="191"/>
      <c r="EC5" s="191"/>
      <c r="ED5" s="191"/>
      <c r="EE5" s="191"/>
      <c r="EF5" s="191"/>
      <c r="EG5" s="191"/>
      <c r="EH5" s="191"/>
      <c r="EI5" s="191"/>
      <c r="EJ5" s="191"/>
      <c r="EK5" s="191"/>
      <c r="EL5" s="191"/>
      <c r="EM5" s="191"/>
      <c r="EN5" s="191"/>
      <c r="EO5" s="191"/>
      <c r="EP5" s="191"/>
      <c r="EQ5" s="191"/>
      <c r="ER5" s="191"/>
      <c r="ES5" s="191"/>
      <c r="ET5" s="191"/>
      <c r="EU5" s="191"/>
      <c r="EV5" s="191"/>
      <c r="EW5" s="191"/>
      <c r="EX5" s="191"/>
      <c r="EY5" s="191"/>
      <c r="EZ5" s="191"/>
      <c r="FA5" s="191"/>
      <c r="FB5" s="191"/>
      <c r="FC5" s="191"/>
      <c r="FD5" s="191"/>
      <c r="FE5" s="191"/>
      <c r="FF5" s="191"/>
      <c r="FG5" s="191"/>
      <c r="FH5" s="191"/>
      <c r="FI5" s="191"/>
      <c r="FJ5" s="191"/>
      <c r="FK5" s="191"/>
      <c r="FL5" s="191"/>
      <c r="FM5" s="191"/>
      <c r="FN5" s="191"/>
      <c r="FO5" s="191"/>
      <c r="FP5" s="191"/>
      <c r="FQ5" s="191"/>
      <c r="FR5" s="191"/>
      <c r="FS5" s="191"/>
      <c r="FT5" s="191"/>
      <c r="FU5" s="191"/>
      <c r="FV5" s="191"/>
      <c r="FW5" s="191"/>
      <c r="FX5" s="191"/>
      <c r="FY5" s="191"/>
      <c r="FZ5" s="191"/>
      <c r="GA5" s="191"/>
      <c r="GB5" s="191"/>
      <c r="GC5" s="191"/>
      <c r="GD5" s="191"/>
      <c r="GE5" s="191"/>
      <c r="GF5" s="191"/>
      <c r="GG5" s="191"/>
      <c r="GH5" s="191"/>
      <c r="GI5" s="191"/>
      <c r="GJ5" s="191"/>
      <c r="GK5" s="191"/>
      <c r="GL5" s="191"/>
      <c r="GM5" s="191"/>
      <c r="GN5" s="191"/>
      <c r="GO5" s="191"/>
      <c r="GP5" s="191"/>
      <c r="GQ5" s="191"/>
      <c r="GR5" s="191"/>
      <c r="GS5" s="191"/>
      <c r="GT5" s="191"/>
      <c r="GU5" s="191"/>
      <c r="GV5" s="191"/>
      <c r="GW5" s="191"/>
      <c r="GX5" s="191"/>
      <c r="GY5" s="191"/>
      <c r="GZ5" s="191"/>
      <c r="HA5" s="191"/>
      <c r="HB5" s="191"/>
      <c r="HC5" s="191"/>
      <c r="HD5" s="191"/>
      <c r="HE5" s="191"/>
      <c r="HF5" s="191"/>
      <c r="HG5" s="191"/>
      <c r="HH5" s="191"/>
      <c r="HI5" s="191"/>
      <c r="HJ5" s="191"/>
      <c r="HK5" s="191"/>
      <c r="HL5" s="191"/>
      <c r="HM5" s="191"/>
      <c r="HN5" s="191"/>
      <c r="HO5" s="191"/>
      <c r="HP5" s="191"/>
      <c r="HQ5" s="191"/>
      <c r="HR5" s="191"/>
      <c r="HS5" s="191"/>
      <c r="HT5" s="191"/>
      <c r="HU5" s="191"/>
      <c r="HV5" s="191"/>
      <c r="HW5" s="191"/>
      <c r="HX5" s="191"/>
      <c r="HY5" s="191"/>
      <c r="HZ5" s="191"/>
      <c r="IA5" s="191"/>
      <c r="IB5" s="191"/>
      <c r="IC5" s="191"/>
      <c r="ID5" s="191"/>
      <c r="IE5" s="191"/>
      <c r="IF5" s="191"/>
      <c r="IG5" s="191"/>
      <c r="IH5" s="191"/>
      <c r="II5" s="191"/>
      <c r="IJ5" s="191"/>
      <c r="IK5" s="191"/>
      <c r="IL5" s="191"/>
      <c r="IM5" s="191"/>
      <c r="IN5" s="191"/>
      <c r="IO5" s="191"/>
    </row>
    <row r="6" spans="2:249" ht="18.95" customHeight="1" x14ac:dyDescent="0.25">
      <c r="B6" s="194" t="s">
        <v>145</v>
      </c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5"/>
      <c r="AD6" s="195"/>
      <c r="AE6" s="195"/>
      <c r="AF6" s="195"/>
      <c r="AG6" s="195"/>
      <c r="AH6" s="195"/>
      <c r="AI6" s="195"/>
      <c r="AJ6" s="195"/>
      <c r="AK6" s="195"/>
      <c r="AL6" s="195"/>
      <c r="AM6" s="195"/>
      <c r="AN6" s="195"/>
      <c r="AO6" s="195"/>
      <c r="AP6" s="195"/>
      <c r="AQ6" s="195"/>
      <c r="AR6" s="195"/>
      <c r="AS6" s="195"/>
      <c r="AT6" s="195"/>
      <c r="AU6" s="195"/>
      <c r="AV6" s="195"/>
      <c r="AW6" s="195"/>
      <c r="AX6" s="195"/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  <c r="BR6" s="195"/>
      <c r="BS6" s="195"/>
      <c r="BT6" s="195"/>
      <c r="BU6" s="195"/>
      <c r="BV6" s="195"/>
      <c r="BW6" s="195"/>
      <c r="BX6" s="195"/>
      <c r="BY6" s="195"/>
      <c r="BZ6" s="195"/>
      <c r="CA6" s="195"/>
      <c r="CB6" s="195"/>
      <c r="CC6" s="195"/>
      <c r="CD6" s="195"/>
      <c r="CE6" s="195"/>
      <c r="CF6" s="195"/>
      <c r="CG6" s="195"/>
      <c r="CH6" s="195"/>
      <c r="CI6" s="195"/>
      <c r="CJ6" s="195"/>
      <c r="CK6" s="195"/>
      <c r="CL6" s="195"/>
      <c r="CM6" s="195"/>
      <c r="CN6" s="195"/>
      <c r="CO6" s="195"/>
      <c r="CP6" s="195"/>
      <c r="CQ6" s="195"/>
      <c r="CR6" s="195"/>
      <c r="CS6" s="195"/>
      <c r="CT6" s="195"/>
      <c r="CU6" s="195"/>
      <c r="CV6" s="195"/>
      <c r="CW6" s="195"/>
      <c r="CX6" s="195"/>
      <c r="CY6" s="195"/>
      <c r="CZ6" s="195"/>
      <c r="DA6" s="195"/>
      <c r="DB6" s="195"/>
      <c r="DC6" s="195"/>
      <c r="DD6" s="195"/>
      <c r="DE6" s="195"/>
      <c r="DF6" s="195"/>
      <c r="DG6" s="195"/>
      <c r="DH6" s="195"/>
      <c r="DI6" s="195"/>
      <c r="DJ6" s="195"/>
      <c r="DK6" s="195"/>
      <c r="DL6" s="195"/>
      <c r="DM6" s="195"/>
      <c r="DN6" s="195"/>
      <c r="DO6" s="195"/>
      <c r="DP6" s="195"/>
      <c r="DQ6" s="195"/>
      <c r="DR6" s="195"/>
      <c r="DS6" s="195"/>
      <c r="DT6" s="195"/>
      <c r="DU6" s="195"/>
      <c r="DV6" s="195"/>
      <c r="DW6" s="195"/>
      <c r="DX6" s="195"/>
      <c r="DY6" s="195"/>
      <c r="DZ6" s="195"/>
      <c r="EA6" s="195"/>
      <c r="EB6" s="195"/>
      <c r="EC6" s="195"/>
      <c r="ED6" s="195"/>
      <c r="EE6" s="195"/>
      <c r="EF6" s="195"/>
      <c r="EG6" s="195"/>
      <c r="EH6" s="195"/>
      <c r="EI6" s="195"/>
      <c r="EJ6" s="195"/>
      <c r="EK6" s="195"/>
      <c r="EL6" s="195"/>
      <c r="EM6" s="195"/>
      <c r="EN6" s="195"/>
      <c r="EO6" s="195"/>
      <c r="EP6" s="195"/>
      <c r="EQ6" s="195"/>
      <c r="ER6" s="195"/>
      <c r="ES6" s="195"/>
      <c r="ET6" s="195"/>
      <c r="EU6" s="195"/>
      <c r="EV6" s="195"/>
      <c r="EW6" s="195"/>
      <c r="EX6" s="195"/>
      <c r="EY6" s="195"/>
      <c r="EZ6" s="195"/>
      <c r="FA6" s="195"/>
      <c r="FB6" s="195"/>
      <c r="FC6" s="195"/>
      <c r="FD6" s="195"/>
      <c r="FE6" s="195"/>
      <c r="FF6" s="195"/>
      <c r="FG6" s="195"/>
      <c r="FH6" s="195"/>
      <c r="FI6" s="195"/>
      <c r="FJ6" s="195"/>
      <c r="FK6" s="195"/>
      <c r="FL6" s="195"/>
      <c r="FM6" s="195"/>
      <c r="FN6" s="195"/>
      <c r="FO6" s="195"/>
      <c r="FP6" s="195"/>
      <c r="FQ6" s="195"/>
      <c r="FR6" s="195"/>
      <c r="FS6" s="195"/>
      <c r="FT6" s="195"/>
      <c r="FU6" s="195"/>
      <c r="FV6" s="195"/>
      <c r="FW6" s="195"/>
      <c r="FX6" s="195"/>
      <c r="FY6" s="195"/>
      <c r="FZ6" s="195"/>
      <c r="GA6" s="195"/>
      <c r="GB6" s="195"/>
      <c r="GC6" s="195"/>
      <c r="GD6" s="195"/>
      <c r="GE6" s="195"/>
      <c r="GF6" s="195"/>
      <c r="GG6" s="195"/>
      <c r="GH6" s="195"/>
      <c r="GI6" s="195"/>
      <c r="GJ6" s="195"/>
      <c r="GK6" s="195"/>
      <c r="GL6" s="195"/>
      <c r="GM6" s="195"/>
      <c r="GN6" s="195"/>
      <c r="GO6" s="195"/>
      <c r="GP6" s="195"/>
      <c r="GQ6" s="195"/>
      <c r="GR6" s="195"/>
      <c r="GS6" s="195"/>
      <c r="GT6" s="195"/>
      <c r="GU6" s="195"/>
      <c r="GV6" s="195"/>
      <c r="GW6" s="195"/>
      <c r="GX6" s="195"/>
      <c r="GY6" s="195"/>
      <c r="GZ6" s="195"/>
      <c r="HA6" s="195"/>
      <c r="HB6" s="195"/>
      <c r="HC6" s="195"/>
      <c r="HD6" s="195"/>
      <c r="HE6" s="195"/>
      <c r="HF6" s="195"/>
      <c r="HG6" s="195"/>
      <c r="HH6" s="195"/>
      <c r="HI6" s="195"/>
      <c r="HJ6" s="195"/>
      <c r="HK6" s="195"/>
      <c r="HL6" s="195"/>
      <c r="HM6" s="195"/>
      <c r="HN6" s="195"/>
      <c r="HO6" s="195"/>
      <c r="HP6" s="195"/>
      <c r="HQ6" s="195"/>
      <c r="HR6" s="195"/>
      <c r="HS6" s="195"/>
      <c r="HT6" s="195"/>
      <c r="HU6" s="195"/>
      <c r="HV6" s="195"/>
      <c r="HW6" s="195"/>
      <c r="HX6" s="195"/>
      <c r="HY6" s="195"/>
      <c r="HZ6" s="195"/>
      <c r="IA6" s="195"/>
      <c r="IB6" s="195"/>
      <c r="IC6" s="195"/>
      <c r="ID6" s="195"/>
      <c r="IE6" s="195"/>
      <c r="IF6" s="195"/>
      <c r="IG6" s="195"/>
      <c r="IH6" s="195"/>
      <c r="II6" s="195"/>
      <c r="IJ6" s="195"/>
      <c r="IK6" s="195"/>
      <c r="IL6" s="195"/>
      <c r="IM6" s="195"/>
      <c r="IN6" s="195"/>
      <c r="IO6" s="195"/>
    </row>
    <row r="7" spans="2:249" ht="4.5" customHeight="1" x14ac:dyDescent="0.25">
      <c r="B7" s="194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  <c r="AE7" s="195"/>
      <c r="AF7" s="195"/>
      <c r="AG7" s="195"/>
      <c r="AH7" s="195"/>
      <c r="AI7" s="195"/>
      <c r="AJ7" s="195"/>
      <c r="AK7" s="195"/>
      <c r="AL7" s="195"/>
      <c r="AM7" s="195"/>
      <c r="AN7" s="195"/>
      <c r="AO7" s="195"/>
      <c r="AP7" s="195"/>
      <c r="AQ7" s="195"/>
      <c r="AR7" s="195"/>
      <c r="AS7" s="195"/>
      <c r="AT7" s="195"/>
      <c r="AU7" s="195"/>
      <c r="AV7" s="195"/>
      <c r="AW7" s="195"/>
      <c r="AX7" s="195"/>
      <c r="AY7" s="195"/>
      <c r="AZ7" s="195"/>
      <c r="BA7" s="195"/>
      <c r="BB7" s="195"/>
      <c r="BC7" s="195"/>
      <c r="BD7" s="195"/>
      <c r="BE7" s="195"/>
      <c r="BF7" s="195"/>
      <c r="BG7" s="195"/>
      <c r="BH7" s="195"/>
      <c r="BI7" s="195"/>
      <c r="BJ7" s="195"/>
      <c r="BK7" s="195"/>
      <c r="BL7" s="195"/>
      <c r="BM7" s="195"/>
      <c r="BN7" s="195"/>
      <c r="BO7" s="195"/>
      <c r="BP7" s="195"/>
      <c r="BQ7" s="195"/>
      <c r="BR7" s="195"/>
      <c r="BS7" s="195"/>
      <c r="BT7" s="195"/>
      <c r="BU7" s="195"/>
      <c r="BV7" s="195"/>
      <c r="BW7" s="195"/>
      <c r="BX7" s="195"/>
      <c r="BY7" s="195"/>
      <c r="BZ7" s="195"/>
      <c r="CA7" s="195"/>
      <c r="CB7" s="195"/>
      <c r="CC7" s="195"/>
      <c r="CD7" s="195"/>
      <c r="CE7" s="195"/>
      <c r="CF7" s="195"/>
      <c r="CG7" s="195"/>
      <c r="CH7" s="195"/>
      <c r="CI7" s="195"/>
      <c r="CJ7" s="195"/>
      <c r="CK7" s="195"/>
      <c r="CL7" s="195"/>
      <c r="CM7" s="195"/>
      <c r="CN7" s="195"/>
      <c r="CO7" s="195"/>
      <c r="CP7" s="195"/>
      <c r="CQ7" s="195"/>
      <c r="CR7" s="195"/>
      <c r="CS7" s="195"/>
      <c r="CT7" s="195"/>
      <c r="CU7" s="195"/>
      <c r="CV7" s="195"/>
      <c r="CW7" s="195"/>
      <c r="CX7" s="195"/>
      <c r="CY7" s="195"/>
      <c r="CZ7" s="195"/>
      <c r="DA7" s="195"/>
      <c r="DB7" s="195"/>
      <c r="DC7" s="195"/>
      <c r="DD7" s="195"/>
      <c r="DE7" s="195"/>
      <c r="DF7" s="195"/>
      <c r="DG7" s="195"/>
      <c r="DH7" s="195"/>
      <c r="DI7" s="195"/>
      <c r="DJ7" s="195"/>
      <c r="DK7" s="195"/>
      <c r="DL7" s="195"/>
      <c r="DM7" s="195"/>
      <c r="DN7" s="195"/>
      <c r="DO7" s="195"/>
      <c r="DP7" s="195"/>
      <c r="DQ7" s="195"/>
      <c r="DR7" s="195"/>
      <c r="DS7" s="195"/>
      <c r="DT7" s="195"/>
      <c r="DU7" s="195"/>
      <c r="DV7" s="195"/>
      <c r="DW7" s="195"/>
      <c r="DX7" s="195"/>
      <c r="DY7" s="195"/>
      <c r="DZ7" s="195"/>
      <c r="EA7" s="195"/>
      <c r="EB7" s="195"/>
      <c r="EC7" s="195"/>
      <c r="ED7" s="195"/>
      <c r="EE7" s="195"/>
      <c r="EF7" s="195"/>
      <c r="EG7" s="195"/>
      <c r="EH7" s="195"/>
      <c r="EI7" s="195"/>
      <c r="EJ7" s="195"/>
      <c r="EK7" s="195"/>
      <c r="EL7" s="195"/>
      <c r="EM7" s="195"/>
      <c r="EN7" s="195"/>
      <c r="EO7" s="195"/>
      <c r="EP7" s="195"/>
      <c r="EQ7" s="195"/>
      <c r="ER7" s="195"/>
      <c r="ES7" s="195"/>
      <c r="ET7" s="195"/>
      <c r="EU7" s="195"/>
      <c r="EV7" s="195"/>
      <c r="EW7" s="195"/>
      <c r="EX7" s="195"/>
      <c r="EY7" s="195"/>
      <c r="EZ7" s="195"/>
      <c r="FA7" s="195"/>
      <c r="FB7" s="195"/>
      <c r="FC7" s="195"/>
      <c r="FD7" s="195"/>
      <c r="FE7" s="195"/>
      <c r="FF7" s="195"/>
      <c r="FG7" s="195"/>
      <c r="FH7" s="195"/>
      <c r="FI7" s="195"/>
      <c r="FJ7" s="195"/>
      <c r="FK7" s="195"/>
      <c r="FL7" s="195"/>
      <c r="FM7" s="195"/>
      <c r="FN7" s="195"/>
      <c r="FO7" s="195"/>
      <c r="FP7" s="195"/>
      <c r="FQ7" s="195"/>
      <c r="FR7" s="195"/>
      <c r="FS7" s="195"/>
      <c r="FT7" s="195"/>
      <c r="FU7" s="195"/>
      <c r="FV7" s="195"/>
      <c r="FW7" s="195"/>
      <c r="FX7" s="195"/>
      <c r="FY7" s="195"/>
      <c r="FZ7" s="195"/>
      <c r="GA7" s="195"/>
      <c r="GB7" s="195"/>
      <c r="GC7" s="195"/>
      <c r="GD7" s="195"/>
      <c r="GE7" s="195"/>
      <c r="GF7" s="195"/>
      <c r="GG7" s="195"/>
      <c r="GH7" s="195"/>
      <c r="GI7" s="195"/>
      <c r="GJ7" s="195"/>
      <c r="GK7" s="195"/>
      <c r="GL7" s="195"/>
      <c r="GM7" s="195"/>
      <c r="GN7" s="195"/>
      <c r="GO7" s="195"/>
      <c r="GP7" s="195"/>
      <c r="GQ7" s="195"/>
      <c r="GR7" s="195"/>
      <c r="GS7" s="195"/>
      <c r="GT7" s="195"/>
      <c r="GU7" s="195"/>
      <c r="GV7" s="195"/>
      <c r="GW7" s="195"/>
      <c r="GX7" s="195"/>
      <c r="GY7" s="195"/>
      <c r="GZ7" s="195"/>
      <c r="HA7" s="195"/>
      <c r="HB7" s="195"/>
      <c r="HC7" s="195"/>
      <c r="HD7" s="195"/>
      <c r="HE7" s="195"/>
      <c r="HF7" s="195"/>
      <c r="HG7" s="195"/>
      <c r="HH7" s="195"/>
      <c r="HI7" s="195"/>
      <c r="HJ7" s="195"/>
      <c r="HK7" s="195"/>
      <c r="HL7" s="195"/>
      <c r="HM7" s="195"/>
      <c r="HN7" s="195"/>
      <c r="HO7" s="195"/>
      <c r="HP7" s="195"/>
      <c r="HQ7" s="195"/>
      <c r="HR7" s="195"/>
      <c r="HS7" s="195"/>
      <c r="HT7" s="195"/>
      <c r="HU7" s="195"/>
      <c r="HV7" s="195"/>
      <c r="HW7" s="195"/>
      <c r="HX7" s="195"/>
      <c r="HY7" s="195"/>
      <c r="HZ7" s="195"/>
      <c r="IA7" s="195"/>
      <c r="IB7" s="195"/>
      <c r="IC7" s="195"/>
      <c r="ID7" s="195"/>
      <c r="IE7" s="195"/>
      <c r="IF7" s="195"/>
      <c r="IG7" s="195"/>
      <c r="IH7" s="195"/>
      <c r="II7" s="195"/>
      <c r="IJ7" s="195"/>
      <c r="IK7" s="195"/>
      <c r="IL7" s="195"/>
      <c r="IM7" s="195"/>
      <c r="IN7" s="195"/>
      <c r="IO7" s="195"/>
    </row>
    <row r="8" spans="2:249" ht="18.95" customHeight="1" x14ac:dyDescent="0.25">
      <c r="B8" s="196" t="s">
        <v>146</v>
      </c>
    </row>
    <row r="9" spans="2:249" ht="3.75" customHeight="1" x14ac:dyDescent="0.25">
      <c r="B9" s="195"/>
    </row>
    <row r="10" spans="2:249" ht="18.95" customHeight="1" x14ac:dyDescent="0.25">
      <c r="B10" s="196" t="s">
        <v>0</v>
      </c>
    </row>
    <row r="11" spans="2:249" ht="3.75" customHeight="1" x14ac:dyDescent="0.25"/>
    <row r="12" spans="2:249" ht="15.95" customHeight="1" x14ac:dyDescent="0.25">
      <c r="B12" s="197" t="str">
        <f>'1'!A2</f>
        <v>Quadro 1. Sinistralidade em Portugal, 2024 vs 2019</v>
      </c>
    </row>
    <row r="13" spans="2:249" ht="15.95" customHeight="1" x14ac:dyDescent="0.25">
      <c r="B13" s="197" t="str">
        <f>'2'!A2</f>
        <v>Quadro 2. Sinistralidade em Portugal, 2024 vs 2023</v>
      </c>
    </row>
    <row r="14" spans="2:249" ht="3.75" customHeight="1" x14ac:dyDescent="0.25">
      <c r="B14" s="198"/>
    </row>
    <row r="15" spans="2:249" ht="18.95" customHeight="1" x14ac:dyDescent="0.25">
      <c r="B15" s="196" t="s">
        <v>1</v>
      </c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195"/>
      <c r="AJ15" s="195"/>
      <c r="AK15" s="195"/>
      <c r="AL15" s="195"/>
      <c r="AM15" s="195"/>
      <c r="AN15" s="195"/>
      <c r="AO15" s="195"/>
      <c r="AP15" s="195"/>
      <c r="AQ15" s="195"/>
      <c r="AR15" s="195"/>
      <c r="AS15" s="195"/>
      <c r="AT15" s="195"/>
      <c r="AU15" s="195"/>
      <c r="AV15" s="195"/>
      <c r="AW15" s="195"/>
      <c r="AX15" s="195"/>
      <c r="AY15" s="195"/>
      <c r="AZ15" s="195"/>
      <c r="BA15" s="195"/>
      <c r="BB15" s="195"/>
      <c r="BC15" s="195"/>
      <c r="BD15" s="195"/>
      <c r="BE15" s="195"/>
      <c r="BF15" s="195"/>
      <c r="BG15" s="195"/>
      <c r="BH15" s="195"/>
      <c r="BI15" s="195"/>
      <c r="BJ15" s="195"/>
      <c r="BK15" s="195"/>
      <c r="BL15" s="195"/>
      <c r="BM15" s="195"/>
      <c r="BN15" s="195"/>
      <c r="BO15" s="195"/>
      <c r="BP15" s="195"/>
      <c r="BQ15" s="195"/>
      <c r="BR15" s="195"/>
      <c r="BS15" s="195"/>
      <c r="BT15" s="195"/>
      <c r="BU15" s="195"/>
      <c r="BV15" s="195"/>
      <c r="BW15" s="195"/>
      <c r="BX15" s="195"/>
      <c r="BY15" s="195"/>
      <c r="BZ15" s="195"/>
      <c r="CA15" s="195"/>
      <c r="CB15" s="195"/>
      <c r="CC15" s="195"/>
      <c r="CD15" s="195"/>
      <c r="CE15" s="195"/>
      <c r="CF15" s="195"/>
      <c r="CG15" s="195"/>
      <c r="CH15" s="195"/>
      <c r="CI15" s="195"/>
      <c r="CJ15" s="195"/>
      <c r="CK15" s="195"/>
      <c r="CL15" s="195"/>
      <c r="CM15" s="195"/>
      <c r="CN15" s="195"/>
      <c r="CO15" s="195"/>
      <c r="CP15" s="195"/>
      <c r="CQ15" s="195"/>
      <c r="CR15" s="195"/>
      <c r="CS15" s="195"/>
      <c r="CT15" s="195"/>
      <c r="CU15" s="195"/>
      <c r="CV15" s="195"/>
      <c r="CW15" s="195"/>
      <c r="CX15" s="195"/>
      <c r="CY15" s="195"/>
      <c r="CZ15" s="195"/>
      <c r="DA15" s="195"/>
      <c r="DB15" s="195"/>
      <c r="DC15" s="195"/>
      <c r="DD15" s="195"/>
      <c r="DE15" s="195"/>
      <c r="DF15" s="195"/>
      <c r="DG15" s="195"/>
      <c r="DH15" s="195"/>
      <c r="DI15" s="195"/>
      <c r="DJ15" s="195"/>
      <c r="DK15" s="195"/>
      <c r="DL15" s="195"/>
      <c r="DM15" s="195"/>
      <c r="DN15" s="195"/>
      <c r="DO15" s="195"/>
      <c r="DP15" s="195"/>
      <c r="DQ15" s="195"/>
      <c r="DR15" s="195"/>
      <c r="DS15" s="195"/>
      <c r="DT15" s="195"/>
      <c r="DU15" s="195"/>
      <c r="DV15" s="195"/>
      <c r="DW15" s="195"/>
      <c r="DX15" s="195"/>
      <c r="DY15" s="195"/>
      <c r="DZ15" s="195"/>
      <c r="EA15" s="195"/>
      <c r="EB15" s="195"/>
      <c r="EC15" s="195"/>
      <c r="ED15" s="195"/>
      <c r="EE15" s="195"/>
      <c r="EF15" s="195"/>
      <c r="EG15" s="195"/>
      <c r="EH15" s="195"/>
      <c r="EI15" s="195"/>
      <c r="EJ15" s="195"/>
      <c r="EK15" s="195"/>
      <c r="EL15" s="195"/>
      <c r="EM15" s="195"/>
      <c r="EN15" s="195"/>
      <c r="EO15" s="195"/>
      <c r="EP15" s="195"/>
      <c r="EQ15" s="195"/>
      <c r="ER15" s="195"/>
      <c r="ES15" s="195"/>
      <c r="ET15" s="195"/>
      <c r="EU15" s="195"/>
      <c r="EV15" s="195"/>
      <c r="EW15" s="195"/>
      <c r="EX15" s="195"/>
      <c r="EY15" s="195"/>
      <c r="EZ15" s="195"/>
      <c r="FA15" s="195"/>
      <c r="FB15" s="195"/>
      <c r="FC15" s="195"/>
      <c r="FD15" s="195"/>
      <c r="FE15" s="195"/>
      <c r="FF15" s="195"/>
      <c r="FG15" s="195"/>
      <c r="FH15" s="195"/>
      <c r="FI15" s="195"/>
      <c r="FJ15" s="195"/>
      <c r="FK15" s="195"/>
      <c r="FL15" s="195"/>
      <c r="FM15" s="195"/>
      <c r="FN15" s="195"/>
      <c r="FO15" s="195"/>
      <c r="FP15" s="195"/>
      <c r="FQ15" s="195"/>
      <c r="FR15" s="195"/>
      <c r="FS15" s="195"/>
      <c r="FT15" s="195"/>
      <c r="FU15" s="195"/>
      <c r="FV15" s="195"/>
      <c r="FW15" s="195"/>
      <c r="FX15" s="195"/>
      <c r="FY15" s="195"/>
      <c r="FZ15" s="195"/>
      <c r="GA15" s="195"/>
      <c r="GB15" s="195"/>
      <c r="GC15" s="195"/>
      <c r="GD15" s="195"/>
      <c r="GE15" s="195"/>
      <c r="GF15" s="195"/>
      <c r="GG15" s="195"/>
      <c r="GH15" s="195"/>
      <c r="GI15" s="195"/>
      <c r="GJ15" s="195"/>
      <c r="GK15" s="195"/>
      <c r="GL15" s="195"/>
      <c r="GM15" s="195"/>
      <c r="GN15" s="195"/>
      <c r="GO15" s="195"/>
      <c r="GP15" s="195"/>
      <c r="GQ15" s="195"/>
      <c r="GR15" s="195"/>
      <c r="GS15" s="195"/>
      <c r="GT15" s="195"/>
      <c r="GU15" s="195"/>
      <c r="GV15" s="195"/>
      <c r="GW15" s="195"/>
      <c r="GX15" s="195"/>
      <c r="GY15" s="195"/>
      <c r="GZ15" s="195"/>
      <c r="HA15" s="195"/>
      <c r="HB15" s="195"/>
      <c r="HC15" s="195"/>
      <c r="HD15" s="195"/>
      <c r="HE15" s="195"/>
      <c r="HF15" s="195"/>
      <c r="HG15" s="195"/>
      <c r="HH15" s="195"/>
      <c r="HI15" s="195"/>
      <c r="HJ15" s="195"/>
      <c r="HK15" s="195"/>
      <c r="HL15" s="195"/>
      <c r="HM15" s="195"/>
      <c r="HN15" s="195"/>
      <c r="HO15" s="195"/>
      <c r="HP15" s="195"/>
      <c r="HQ15" s="195"/>
      <c r="HR15" s="195"/>
      <c r="HS15" s="195"/>
      <c r="HT15" s="195"/>
      <c r="HU15" s="195"/>
      <c r="HV15" s="195"/>
      <c r="HW15" s="195"/>
      <c r="HX15" s="195"/>
      <c r="HY15" s="195"/>
      <c r="HZ15" s="195"/>
      <c r="IA15" s="195"/>
      <c r="IB15" s="195"/>
      <c r="IC15" s="195"/>
      <c r="ID15" s="195"/>
      <c r="IE15" s="195"/>
      <c r="IF15" s="195"/>
      <c r="IG15" s="195"/>
      <c r="IH15" s="195"/>
      <c r="II15" s="195"/>
      <c r="IJ15" s="195"/>
      <c r="IK15" s="195"/>
      <c r="IL15" s="195"/>
      <c r="IM15" s="195"/>
      <c r="IN15" s="195"/>
      <c r="IO15" s="195"/>
    </row>
    <row r="16" spans="2:249" ht="3.75" customHeight="1" x14ac:dyDescent="0.25">
      <c r="C16" s="195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5"/>
      <c r="AJ16" s="195"/>
      <c r="AK16" s="195"/>
      <c r="AL16" s="195"/>
      <c r="AM16" s="195"/>
      <c r="AN16" s="195"/>
      <c r="AO16" s="195"/>
      <c r="AP16" s="195"/>
      <c r="AQ16" s="195"/>
      <c r="AR16" s="195"/>
      <c r="AS16" s="195"/>
      <c r="AT16" s="195"/>
      <c r="AU16" s="195"/>
      <c r="AV16" s="195"/>
      <c r="AW16" s="195"/>
      <c r="AX16" s="195"/>
      <c r="AY16" s="195"/>
      <c r="AZ16" s="195"/>
      <c r="BA16" s="195"/>
      <c r="BB16" s="195"/>
      <c r="BC16" s="195"/>
      <c r="BD16" s="195"/>
      <c r="BE16" s="195"/>
      <c r="BF16" s="195"/>
      <c r="BG16" s="195"/>
      <c r="BH16" s="195"/>
      <c r="BI16" s="195"/>
      <c r="BJ16" s="195"/>
      <c r="BK16" s="195"/>
      <c r="BL16" s="195"/>
      <c r="BM16" s="195"/>
      <c r="BN16" s="195"/>
      <c r="BO16" s="195"/>
      <c r="BP16" s="195"/>
      <c r="BQ16" s="195"/>
      <c r="BR16" s="195"/>
      <c r="BS16" s="195"/>
      <c r="BT16" s="195"/>
      <c r="BU16" s="195"/>
      <c r="BV16" s="195"/>
      <c r="BW16" s="195"/>
      <c r="BX16" s="195"/>
      <c r="BY16" s="195"/>
      <c r="BZ16" s="195"/>
      <c r="CA16" s="195"/>
      <c r="CB16" s="195"/>
      <c r="CC16" s="195"/>
      <c r="CD16" s="195"/>
      <c r="CE16" s="195"/>
      <c r="CF16" s="195"/>
      <c r="CG16" s="195"/>
      <c r="CH16" s="195"/>
      <c r="CI16" s="195"/>
      <c r="CJ16" s="195"/>
      <c r="CK16" s="195"/>
      <c r="CL16" s="195"/>
      <c r="CM16" s="195"/>
      <c r="CN16" s="195"/>
      <c r="CO16" s="195"/>
      <c r="CP16" s="195"/>
      <c r="CQ16" s="195"/>
      <c r="CR16" s="195"/>
      <c r="CS16" s="195"/>
      <c r="CT16" s="195"/>
      <c r="CU16" s="195"/>
      <c r="CV16" s="195"/>
      <c r="CW16" s="195"/>
      <c r="CX16" s="195"/>
      <c r="CY16" s="195"/>
      <c r="CZ16" s="195"/>
      <c r="DA16" s="195"/>
      <c r="DB16" s="195"/>
      <c r="DC16" s="195"/>
      <c r="DD16" s="195"/>
      <c r="DE16" s="195"/>
      <c r="DF16" s="195"/>
      <c r="DG16" s="195"/>
      <c r="DH16" s="195"/>
      <c r="DI16" s="195"/>
      <c r="DJ16" s="195"/>
      <c r="DK16" s="195"/>
      <c r="DL16" s="195"/>
      <c r="DM16" s="195"/>
      <c r="DN16" s="195"/>
      <c r="DO16" s="195"/>
      <c r="DP16" s="195"/>
      <c r="DQ16" s="195"/>
      <c r="DR16" s="195"/>
      <c r="DS16" s="195"/>
      <c r="DT16" s="195"/>
      <c r="DU16" s="195"/>
      <c r="DV16" s="195"/>
      <c r="DW16" s="195"/>
      <c r="DX16" s="195"/>
      <c r="DY16" s="195"/>
      <c r="DZ16" s="195"/>
      <c r="EA16" s="195"/>
      <c r="EB16" s="195"/>
      <c r="EC16" s="195"/>
      <c r="ED16" s="195"/>
      <c r="EE16" s="195"/>
      <c r="EF16" s="195"/>
      <c r="EG16" s="195"/>
      <c r="EH16" s="195"/>
      <c r="EI16" s="195"/>
      <c r="EJ16" s="195"/>
      <c r="EK16" s="195"/>
      <c r="EL16" s="195"/>
      <c r="EM16" s="195"/>
      <c r="EN16" s="195"/>
      <c r="EO16" s="195"/>
      <c r="EP16" s="195"/>
      <c r="EQ16" s="195"/>
      <c r="ER16" s="195"/>
      <c r="ES16" s="195"/>
      <c r="ET16" s="195"/>
      <c r="EU16" s="195"/>
      <c r="EV16" s="195"/>
      <c r="EW16" s="195"/>
      <c r="EX16" s="195"/>
      <c r="EY16" s="195"/>
      <c r="EZ16" s="195"/>
      <c r="FA16" s="195"/>
      <c r="FB16" s="195"/>
      <c r="FC16" s="195"/>
      <c r="FD16" s="195"/>
      <c r="FE16" s="195"/>
      <c r="FF16" s="195"/>
      <c r="FG16" s="195"/>
      <c r="FH16" s="195"/>
      <c r="FI16" s="195"/>
      <c r="FJ16" s="195"/>
      <c r="FK16" s="195"/>
      <c r="FL16" s="195"/>
      <c r="FM16" s="195"/>
      <c r="FN16" s="195"/>
      <c r="FO16" s="195"/>
      <c r="FP16" s="195"/>
      <c r="FQ16" s="195"/>
      <c r="FR16" s="195"/>
      <c r="FS16" s="195"/>
      <c r="FT16" s="195"/>
      <c r="FU16" s="195"/>
      <c r="FV16" s="195"/>
      <c r="FW16" s="195"/>
      <c r="FX16" s="195"/>
      <c r="FY16" s="195"/>
      <c r="FZ16" s="195"/>
      <c r="GA16" s="195"/>
      <c r="GB16" s="195"/>
      <c r="GC16" s="195"/>
      <c r="GD16" s="195"/>
      <c r="GE16" s="195"/>
      <c r="GF16" s="195"/>
      <c r="GG16" s="195"/>
      <c r="GH16" s="195"/>
      <c r="GI16" s="195"/>
      <c r="GJ16" s="195"/>
      <c r="GK16" s="195"/>
      <c r="GL16" s="195"/>
      <c r="GM16" s="195"/>
      <c r="GN16" s="195"/>
      <c r="GO16" s="195"/>
      <c r="GP16" s="195"/>
      <c r="GQ16" s="195"/>
      <c r="GR16" s="195"/>
      <c r="GS16" s="195"/>
      <c r="GT16" s="195"/>
      <c r="GU16" s="195"/>
      <c r="GV16" s="195"/>
      <c r="GW16" s="195"/>
      <c r="GX16" s="195"/>
      <c r="GY16" s="195"/>
      <c r="GZ16" s="195"/>
      <c r="HA16" s="195"/>
      <c r="HB16" s="195"/>
      <c r="HC16" s="195"/>
      <c r="HD16" s="195"/>
      <c r="HE16" s="195"/>
      <c r="HF16" s="195"/>
      <c r="HG16" s="195"/>
      <c r="HH16" s="195"/>
      <c r="HI16" s="195"/>
      <c r="HJ16" s="195"/>
      <c r="HK16" s="195"/>
      <c r="HL16" s="195"/>
      <c r="HM16" s="195"/>
      <c r="HN16" s="195"/>
      <c r="HO16" s="195"/>
      <c r="HP16" s="195"/>
      <c r="HQ16" s="195"/>
      <c r="HR16" s="195"/>
      <c r="HS16" s="195"/>
      <c r="HT16" s="195"/>
      <c r="HU16" s="195"/>
      <c r="HV16" s="195"/>
      <c r="HW16" s="195"/>
      <c r="HX16" s="195"/>
      <c r="HY16" s="195"/>
      <c r="HZ16" s="195"/>
      <c r="IA16" s="195"/>
      <c r="IB16" s="195"/>
      <c r="IC16" s="195"/>
      <c r="ID16" s="195"/>
      <c r="IE16" s="195"/>
      <c r="IF16" s="195"/>
      <c r="IG16" s="195"/>
      <c r="IH16" s="195"/>
      <c r="II16" s="195"/>
      <c r="IJ16" s="195"/>
      <c r="IK16" s="195"/>
      <c r="IL16" s="195"/>
      <c r="IM16" s="195"/>
      <c r="IN16" s="195"/>
      <c r="IO16" s="195"/>
    </row>
    <row r="17" spans="2:2" ht="15.95" customHeight="1" x14ac:dyDescent="0.25">
      <c r="B17" s="197" t="str">
        <f>'3'!A2</f>
        <v>Quadro 3. Evolução da Sinistralidade no Continente</v>
      </c>
    </row>
    <row r="18" spans="2:2" ht="15.95" customHeight="1" x14ac:dyDescent="0.25">
      <c r="B18" s="197" t="str">
        <f>'4 e 5'!A2</f>
        <v>Quadro 4. Sinistralidade no Continente por mês</v>
      </c>
    </row>
    <row r="19" spans="2:2" ht="15.95" customHeight="1" x14ac:dyDescent="0.25">
      <c r="B19" s="197" t="str">
        <f>'4 e 5'!A12</f>
        <v>Quadro 5. Sinistralidade no Continente por mês, taxas de variação</v>
      </c>
    </row>
    <row r="20" spans="2:2" ht="15.95" customHeight="1" x14ac:dyDescent="0.25">
      <c r="B20" s="197" t="str">
        <f>'6'!A2</f>
        <v>Quadro 6. Sinistralidade no Continente por dia da semana</v>
      </c>
    </row>
    <row r="21" spans="2:2" ht="15.95" customHeight="1" x14ac:dyDescent="0.25">
      <c r="B21" s="197" t="str">
        <f>'7'!A2</f>
        <v>Quadro 7. Sinistralidade no Continente por período horário</v>
      </c>
    </row>
    <row r="22" spans="2:2" ht="15.95" customHeight="1" x14ac:dyDescent="0.25">
      <c r="B22" s="197" t="str">
        <f>'8'!A2</f>
        <v>Quadro 8. Sinistralidade no Continente por fatores atmosféricos</v>
      </c>
    </row>
    <row r="23" spans="2:2" ht="15.95" customHeight="1" x14ac:dyDescent="0.25">
      <c r="B23" s="197" t="str">
        <f>'9 e 10'!A2</f>
        <v>Quadro 9. Sinistralidade no Continente por natureza</v>
      </c>
    </row>
    <row r="24" spans="2:2" ht="15.95" customHeight="1" x14ac:dyDescent="0.25">
      <c r="B24" s="197" t="str">
        <f>'9 e 10'!A11</f>
        <v>Quadro 10. Sinistralidade no Continente por natureza, taxas de variação</v>
      </c>
    </row>
    <row r="25" spans="2:2" ht="15.95" customHeight="1" x14ac:dyDescent="0.25">
      <c r="B25" s="197" t="str">
        <f>'11 e 12'!A2</f>
        <v>Quadro 11. Sinistralidade no Continente por localização</v>
      </c>
    </row>
    <row r="26" spans="2:2" ht="15.95" customHeight="1" x14ac:dyDescent="0.25">
      <c r="B26" s="197" t="str">
        <f>'11 e 12'!A10</f>
        <v>Quadro 12. Sinistralidade no Continente por localização, taxas de variação</v>
      </c>
    </row>
    <row r="27" spans="2:2" ht="15.95" customHeight="1" x14ac:dyDescent="0.25">
      <c r="B27" s="197" t="str">
        <f>'13 e 14'!A2</f>
        <v>Quadro 13. Sinistralidade no Continente por tipo de via</v>
      </c>
    </row>
    <row r="28" spans="2:2" ht="15.95" customHeight="1" x14ac:dyDescent="0.25">
      <c r="B28" s="197" t="str">
        <f>'13 e 14'!A17</f>
        <v>Quadro 14. Sinistralidade no Continente por tipo de via, taxas de variação</v>
      </c>
    </row>
    <row r="29" spans="2:2" ht="15.95" customHeight="1" x14ac:dyDescent="0.25">
      <c r="B29" s="197" t="str">
        <f>'15'!A2</f>
        <v>Quadro 15. Sinistralidade no Continente por distrito</v>
      </c>
    </row>
    <row r="30" spans="2:2" ht="15.95" customHeight="1" x14ac:dyDescent="0.25">
      <c r="B30" s="197" t="str">
        <f>'16 e 17'!A2</f>
        <v>Quadro 16. Sinistralidade no Continente por categoria de utente</v>
      </c>
    </row>
    <row r="31" spans="2:2" ht="15.95" customHeight="1" x14ac:dyDescent="0.25">
      <c r="B31" s="197" t="str">
        <f>'16 e 17'!A11</f>
        <v>Quadro 17. Sinistralidade no Continente por categoria de utente, taxas de variação</v>
      </c>
    </row>
    <row r="32" spans="2:2" ht="15.95" customHeight="1" x14ac:dyDescent="0.25">
      <c r="B32" s="197" t="str">
        <f>'18'!A2</f>
        <v>Quadro 18. Sinistralidade no Continente por categoria de veículo</v>
      </c>
    </row>
    <row r="33" spans="2:249" ht="15.95" customHeight="1" x14ac:dyDescent="0.25">
      <c r="B33" s="197" t="str">
        <f>'19 e 20'!A2</f>
        <v>Quadro 19. Sinistralidade no Continente por categoria de veículo e peões</v>
      </c>
    </row>
    <row r="34" spans="2:249" ht="15" customHeight="1" x14ac:dyDescent="0.25">
      <c r="B34" s="197" t="str">
        <f>'19 e 20'!A17</f>
        <v>Quadro 20. Sinistralidade no Continente por categoria de veículo e peões, taxas de variação</v>
      </c>
    </row>
    <row r="35" spans="2:249" ht="15" customHeight="1" x14ac:dyDescent="0.25">
      <c r="B35" s="197" t="str">
        <f>'21'!A2</f>
        <v>Quadro 21. Vítimas mortais por entidade gestora de via (EGV), resumo janeiro a abril 2024</v>
      </c>
    </row>
    <row r="36" spans="2:249" ht="15" customHeight="1" x14ac:dyDescent="0.25">
      <c r="B36" s="198"/>
    </row>
    <row r="37" spans="2:249" ht="3.75" customHeight="1" x14ac:dyDescent="0.25">
      <c r="B37" s="198"/>
    </row>
    <row r="38" spans="2:249" ht="18.95" customHeight="1" x14ac:dyDescent="0.25">
      <c r="B38" s="196" t="s">
        <v>2</v>
      </c>
    </row>
    <row r="39" spans="2:249" ht="3.75" customHeight="1" x14ac:dyDescent="0.25">
      <c r="B39" s="195"/>
    </row>
    <row r="40" spans="2:249" ht="18.95" customHeight="1" x14ac:dyDescent="0.25">
      <c r="B40" s="196" t="s">
        <v>3</v>
      </c>
    </row>
    <row r="41" spans="2:249" ht="3.75" customHeight="1" x14ac:dyDescent="0.25">
      <c r="B41" s="198"/>
    </row>
    <row r="42" spans="2:249" ht="15.95" customHeight="1" x14ac:dyDescent="0.25">
      <c r="B42" s="197" t="str">
        <f>'22'!A2</f>
        <v>Quadro 22. Condutores e veículos fiscalizados</v>
      </c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</row>
    <row r="43" spans="2:249" ht="15.95" customHeight="1" x14ac:dyDescent="0.25">
      <c r="B43" s="197" t="str">
        <f>'23'!A2</f>
        <v>Quadro 23. Infrações</v>
      </c>
      <c r="C43" s="191"/>
      <c r="D43" s="19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</row>
    <row r="44" spans="2:249" ht="15.95" customHeight="1" x14ac:dyDescent="0.25">
      <c r="B44" s="197" t="str">
        <f>'24'!A2</f>
        <v>Quadro 24. Tipologia de infrações</v>
      </c>
      <c r="C44" s="191"/>
      <c r="D44" s="191"/>
      <c r="E44" s="191"/>
      <c r="F44" s="191"/>
      <c r="G44" s="191"/>
      <c r="H44" s="191"/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</row>
    <row r="45" spans="2:249" ht="15.95" customHeight="1" x14ac:dyDescent="0.25">
      <c r="B45" s="197" t="str">
        <f>'25'!A2</f>
        <v>Quadro 25.  Infrações por excesso de velocidade</v>
      </c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</row>
    <row r="46" spans="2:249" ht="15.95" customHeight="1" x14ac:dyDescent="0.25">
      <c r="B46" s="197" t="str">
        <f>'26'!A2</f>
        <v>Quadro 26.  Infrações por influência de álcool</v>
      </c>
      <c r="C46" s="191"/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</row>
    <row r="47" spans="2:249" ht="15.95" customHeight="1" x14ac:dyDescent="0.25">
      <c r="B47" s="197" t="str">
        <f>'27'!A2</f>
        <v>Quadro 27.  Detenções</v>
      </c>
      <c r="C47" s="191"/>
      <c r="D47" s="191"/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</row>
    <row r="48" spans="2:249" ht="3.75" customHeight="1" x14ac:dyDescent="0.25">
      <c r="B48" s="198"/>
      <c r="C48" s="191"/>
      <c r="D48" s="191"/>
      <c r="E48" s="191"/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1"/>
      <c r="R48" s="191"/>
      <c r="S48" s="191"/>
      <c r="T48" s="191"/>
      <c r="U48" s="191"/>
      <c r="V48" s="191"/>
      <c r="W48" s="191"/>
      <c r="X48" s="191"/>
      <c r="Y48" s="191"/>
      <c r="Z48" s="191"/>
      <c r="AA48" s="191"/>
      <c r="AB48" s="191"/>
      <c r="AC48" s="191"/>
      <c r="AD48" s="191"/>
      <c r="AE48" s="191"/>
      <c r="AF48" s="191"/>
      <c r="AG48" s="191"/>
      <c r="AH48" s="191"/>
      <c r="AI48" s="191"/>
      <c r="AJ48" s="191"/>
      <c r="AK48" s="191"/>
      <c r="AL48" s="191"/>
      <c r="AM48" s="191"/>
      <c r="AN48" s="191"/>
      <c r="AO48" s="191"/>
      <c r="AP48" s="191"/>
      <c r="AQ48" s="191"/>
      <c r="AR48" s="191"/>
      <c r="AS48" s="191"/>
      <c r="AT48" s="191"/>
      <c r="AU48" s="191"/>
      <c r="AV48" s="191"/>
      <c r="AW48" s="191"/>
      <c r="AX48" s="191"/>
      <c r="AY48" s="191"/>
      <c r="AZ48" s="191"/>
      <c r="BA48" s="191"/>
      <c r="BB48" s="191"/>
      <c r="BC48" s="191"/>
      <c r="BD48" s="191"/>
      <c r="BE48" s="191"/>
      <c r="BF48" s="191"/>
      <c r="BG48" s="191"/>
      <c r="BH48" s="191"/>
      <c r="BI48" s="191"/>
      <c r="BJ48" s="191"/>
      <c r="BK48" s="191"/>
      <c r="BL48" s="191"/>
      <c r="BM48" s="191"/>
      <c r="BN48" s="191"/>
      <c r="BO48" s="191"/>
      <c r="BP48" s="191"/>
      <c r="BQ48" s="191"/>
      <c r="BR48" s="191"/>
      <c r="BS48" s="191"/>
      <c r="BT48" s="191"/>
      <c r="BU48" s="191"/>
      <c r="BV48" s="191"/>
      <c r="BW48" s="191"/>
      <c r="BX48" s="191"/>
      <c r="BY48" s="191"/>
      <c r="BZ48" s="191"/>
      <c r="CA48" s="191"/>
      <c r="CB48" s="191"/>
      <c r="CC48" s="191"/>
      <c r="CD48" s="191"/>
      <c r="CE48" s="191"/>
      <c r="CF48" s="191"/>
      <c r="CG48" s="191"/>
      <c r="CH48" s="191"/>
      <c r="CI48" s="191"/>
      <c r="CJ48" s="191"/>
      <c r="CK48" s="191"/>
      <c r="CL48" s="191"/>
      <c r="CM48" s="191"/>
      <c r="CN48" s="191"/>
      <c r="CO48" s="191"/>
      <c r="CP48" s="191"/>
      <c r="CQ48" s="191"/>
      <c r="CR48" s="191"/>
      <c r="CS48" s="191"/>
      <c r="CT48" s="191"/>
      <c r="CU48" s="191"/>
      <c r="CV48" s="191"/>
      <c r="CW48" s="191"/>
      <c r="CX48" s="191"/>
      <c r="CY48" s="191"/>
      <c r="CZ48" s="191"/>
      <c r="DA48" s="191"/>
      <c r="DB48" s="191"/>
      <c r="DC48" s="191"/>
      <c r="DD48" s="191"/>
      <c r="DE48" s="191"/>
      <c r="DF48" s="191"/>
      <c r="DG48" s="191"/>
      <c r="DH48" s="191"/>
      <c r="DI48" s="191"/>
      <c r="DJ48" s="191"/>
      <c r="DK48" s="191"/>
      <c r="DL48" s="191"/>
      <c r="DM48" s="191"/>
      <c r="DN48" s="191"/>
      <c r="DO48" s="191"/>
      <c r="DP48" s="191"/>
      <c r="DQ48" s="191"/>
      <c r="DR48" s="191"/>
      <c r="DS48" s="191"/>
      <c r="DT48" s="191"/>
      <c r="DU48" s="191"/>
      <c r="DV48" s="191"/>
      <c r="DW48" s="191"/>
      <c r="DX48" s="191"/>
      <c r="DY48" s="191"/>
      <c r="DZ48" s="191"/>
      <c r="EA48" s="191"/>
      <c r="EB48" s="191"/>
      <c r="EC48" s="191"/>
      <c r="ED48" s="191"/>
      <c r="EE48" s="191"/>
      <c r="EF48" s="191"/>
      <c r="EG48" s="191"/>
      <c r="EH48" s="191"/>
      <c r="EI48" s="191"/>
      <c r="EJ48" s="191"/>
      <c r="EK48" s="191"/>
      <c r="EL48" s="191"/>
      <c r="EM48" s="191"/>
      <c r="EN48" s="191"/>
      <c r="EO48" s="191"/>
      <c r="EP48" s="191"/>
      <c r="EQ48" s="191"/>
      <c r="ER48" s="191"/>
      <c r="ES48" s="191"/>
      <c r="ET48" s="191"/>
      <c r="EU48" s="191"/>
      <c r="EV48" s="191"/>
      <c r="EW48" s="191"/>
      <c r="EX48" s="191"/>
      <c r="EY48" s="191"/>
      <c r="EZ48" s="191"/>
      <c r="FA48" s="191"/>
      <c r="FB48" s="191"/>
      <c r="FC48" s="191"/>
      <c r="FD48" s="191"/>
      <c r="FE48" s="191"/>
      <c r="FF48" s="191"/>
      <c r="FG48" s="191"/>
      <c r="FH48" s="191"/>
      <c r="FI48" s="191"/>
      <c r="FJ48" s="191"/>
      <c r="FK48" s="191"/>
      <c r="FL48" s="191"/>
      <c r="FM48" s="191"/>
      <c r="FN48" s="191"/>
      <c r="FO48" s="191"/>
      <c r="FP48" s="191"/>
      <c r="FQ48" s="191"/>
      <c r="FR48" s="191"/>
      <c r="FS48" s="191"/>
      <c r="FT48" s="191"/>
      <c r="FU48" s="191"/>
      <c r="FV48" s="191"/>
      <c r="FW48" s="191"/>
      <c r="FX48" s="191"/>
      <c r="FY48" s="191"/>
      <c r="FZ48" s="191"/>
      <c r="GA48" s="191"/>
      <c r="GB48" s="191"/>
      <c r="GC48" s="191"/>
      <c r="GD48" s="191"/>
      <c r="GE48" s="191"/>
      <c r="GF48" s="191"/>
      <c r="GG48" s="191"/>
      <c r="GH48" s="191"/>
      <c r="GI48" s="191"/>
      <c r="GJ48" s="191"/>
      <c r="GK48" s="191"/>
      <c r="GL48" s="191"/>
      <c r="GM48" s="191"/>
      <c r="GN48" s="191"/>
      <c r="GO48" s="191"/>
      <c r="GP48" s="191"/>
      <c r="GQ48" s="191"/>
      <c r="GR48" s="191"/>
      <c r="GS48" s="191"/>
      <c r="GT48" s="191"/>
      <c r="GU48" s="191"/>
      <c r="GV48" s="191"/>
      <c r="GW48" s="191"/>
      <c r="GX48" s="191"/>
      <c r="GY48" s="191"/>
      <c r="GZ48" s="191"/>
      <c r="HA48" s="191"/>
      <c r="HB48" s="191"/>
      <c r="HC48" s="191"/>
      <c r="HD48" s="191"/>
      <c r="HE48" s="191"/>
      <c r="HF48" s="191"/>
      <c r="HG48" s="191"/>
      <c r="HH48" s="191"/>
      <c r="HI48" s="191"/>
      <c r="HJ48" s="191"/>
      <c r="HK48" s="191"/>
      <c r="HL48" s="191"/>
      <c r="HM48" s="191"/>
      <c r="HN48" s="191"/>
      <c r="HO48" s="191"/>
      <c r="HP48" s="191"/>
      <c r="HQ48" s="191"/>
      <c r="HR48" s="191"/>
      <c r="HS48" s="191"/>
      <c r="HT48" s="191"/>
      <c r="HU48" s="191"/>
      <c r="HV48" s="191"/>
      <c r="HW48" s="191"/>
      <c r="HX48" s="191"/>
      <c r="HY48" s="191"/>
      <c r="HZ48" s="191"/>
      <c r="IA48" s="191"/>
      <c r="IB48" s="191"/>
      <c r="IC48" s="191"/>
      <c r="ID48" s="191"/>
      <c r="IE48" s="191"/>
      <c r="IF48" s="191"/>
      <c r="IG48" s="191"/>
      <c r="IH48" s="191"/>
      <c r="II48" s="191"/>
      <c r="IJ48" s="191"/>
      <c r="IK48" s="191"/>
      <c r="IL48" s="191"/>
      <c r="IM48" s="191"/>
      <c r="IN48" s="191"/>
      <c r="IO48" s="191"/>
    </row>
    <row r="49" spans="2:2" ht="18.95" customHeight="1" x14ac:dyDescent="0.25">
      <c r="B49" s="196" t="s">
        <v>4</v>
      </c>
    </row>
    <row r="50" spans="2:2" ht="3.75" customHeight="1" x14ac:dyDescent="0.25">
      <c r="B50" s="198"/>
    </row>
    <row r="51" spans="2:2" ht="15.95" customHeight="1" x14ac:dyDescent="0.25">
      <c r="B51" s="197" t="str">
        <f>'28'!A2</f>
        <v>Quadro 28. Número de pontos disponíveis dos condutores que se encontravam sancionados com subtração de pontos em abril de 2024</v>
      </c>
    </row>
    <row r="52" spans="2:2" ht="15.95" customHeight="1" x14ac:dyDescent="0.25">
      <c r="B52" s="197" t="str">
        <f>'29'!A2</f>
        <v>Quadro 29.  Número de cartas cassadas, 2016 – abril de 2024</v>
      </c>
    </row>
    <row r="53" spans="2:2" ht="18.95" customHeight="1" x14ac:dyDescent="0.25">
      <c r="B53" s="197"/>
    </row>
    <row r="54" spans="2:2" x14ac:dyDescent="0.25">
      <c r="B54" s="197"/>
    </row>
  </sheetData>
  <hyperlinks>
    <hyperlink ref="B12" location="'1'!A1" display="'1'!A1" xr:uid="{A3716020-60FC-436B-99C8-DA19830047F8}"/>
    <hyperlink ref="B13" location="'2'!A1" display="'2'!A1" xr:uid="{2D7D1257-53C9-4E9D-9178-F7AD9E2F6801}"/>
    <hyperlink ref="B18" location="'4 e 5'!A1" display="Quadro 4. Sinistralidade no Continente por mês" xr:uid="{469EC150-85A9-41AD-A7D7-DD3EDD70595C}"/>
    <hyperlink ref="B44" location="'24'!A1" display="Quadro 24. Tipologia de infrações" xr:uid="{57931960-3986-4CB5-9568-77F45EF3ACFF}"/>
    <hyperlink ref="B22" location="'8'!A1" display="Quadro 8. Sinistralidade no Continente por fatores atmosféricos" xr:uid="{F78C2F30-DAB7-4228-9491-E5EE0D2F0232}"/>
    <hyperlink ref="B23" location="'9 e 10'!A1" display="Quadro 9. Sinistralidade no Continente por natureza" xr:uid="{82B43AD6-6FA7-423B-8900-BC082F180C97}"/>
    <hyperlink ref="B43" location="'23'!A1" display="Quadro 23. Infrações" xr:uid="{52E77EDD-212A-4C79-978E-4A8F7DCD195D}"/>
    <hyperlink ref="B25" location="'11 e 12'!A1" display="Quadro 11. Sinistralidade no Continente por localização" xr:uid="{17EEC7FA-7966-44D1-A896-EC7652D73619}"/>
    <hyperlink ref="B27" location="'13 e 14'!A1" display="Quadro 13. Sinistralidade no Continente por tipo de via" xr:uid="{D4419E03-92E4-4E2A-A84B-0D4F6DE3EE00}"/>
    <hyperlink ref="B29" location="'15'!A1" display="Quadro 15. Sinistralidade no Continente por distrito" xr:uid="{2EEF42B9-B960-45CF-9D3D-B859E1139879}"/>
    <hyperlink ref="B30" location="'16 e 17'!A1" display="Quadro 16. Sinistralidade no Continente por categoria de utilizador" xr:uid="{107DF94A-AA8D-45BB-93CB-003F149904A7}"/>
    <hyperlink ref="B32" location="'18'!A1" display="Quadro 18. Sinistralidade no Continente por categoria de veículo" xr:uid="{D6DE2D9F-8EBC-4049-B493-F27DEA11D7B0}"/>
    <hyperlink ref="B33" location="'19 e 20'!A1" display="Quadro 19. Sinistralidade no Continente por categoria de veículo e peões" xr:uid="{E0C4D6BA-4C55-4101-A307-D2E3CC3C8A69}"/>
    <hyperlink ref="B20" location="'6'!A1" display="Quadro 6. Sinistralidade no Continente por dia da semana" xr:uid="{5F758B1E-E9B8-4A3D-AE83-CBA3FFB5B9A9}"/>
    <hyperlink ref="B21" location="'7'!A1" display="Quadro 7. Sinistralidade no Continente por período horário" xr:uid="{0D38E8B2-0E42-4790-B514-FDEA791ED0A8}"/>
    <hyperlink ref="B42" location="'22'!A1" display="Quadro 22. Condutores e veículos fiscalizados" xr:uid="{51CC3DEA-BF6F-4800-A0CF-C569EA770E37}"/>
    <hyperlink ref="B45" location="'25'!A1" display="Quadro 25. Infrações por excesso de velocidade" xr:uid="{46FF14C0-97E7-414C-A310-515D1EB19A0C}"/>
    <hyperlink ref="B46" location="'26'!A1" display="Quadro 26. Infrações por influência de álcool" xr:uid="{58D4CBAE-72BD-488C-87C4-9CA441DEF0EE}"/>
    <hyperlink ref="B47" location="'27'!A1" display="Quadro 27. Detenções" xr:uid="{A004FAF7-723B-43CD-90BA-1CE93D65B6A3}"/>
    <hyperlink ref="B17" location="'3'!A1" display="'3'!A1" xr:uid="{9EFFA62C-8BF1-47A1-A59D-BA73545CE65A}"/>
    <hyperlink ref="B19" location="'4 e 5'!A1" display="Quadro 5. Sinistralidade no Continente por mês, taxas de variação" xr:uid="{D37473AC-981E-4CBF-BA68-533F8AF28494}"/>
    <hyperlink ref="B24" location="'9 e 10'!A11" display="Quadro 10. Sinistralidade no Continente por natureza, taxas de variação" xr:uid="{AC393800-1116-4E9B-B29A-9668051C28F3}"/>
    <hyperlink ref="B26" location="'11 e 12'!A1" display="Quadro 12. Sinistralidade no Continente por localização, taxas de variação" xr:uid="{4FB07542-6A5C-46A0-BC60-120237B2AF5C}"/>
    <hyperlink ref="B34" location="'19 e 20'!A1" display="Quadro 20. Sinistralidade no Continente por categoria de veículo e peões, taxas de variação" xr:uid="{FF621DCF-8945-45DD-BF5D-B60EA4F68141}"/>
    <hyperlink ref="B28" location="'13 e 14'!A1" display="Quadro 14. Sinistralidade no continente por tipo de via, taxas de variação" xr:uid="{440F005F-FB7E-4DF9-A4E8-9ED624D67231}"/>
    <hyperlink ref="B31" location="'16 e 17'!A1" display="Quadro 17. Sinistralidade no continente por categoria de utilizador, taxas de variação" xr:uid="{46656938-178B-4C1F-82F2-BEE61873A8DF}"/>
    <hyperlink ref="B35" location="'21'!A1" display="Quadro 21. Vítimas mortais por entidade gestora de via (EGV)" xr:uid="{8BC5876E-30C7-4F8B-90A6-71C6193271A5}"/>
  </hyperlinks>
  <pageMargins left="0.25" right="0.25" top="0.75" bottom="0.75" header="0.3" footer="0.3"/>
  <pageSetup paperSize="9" scale="93" orientation="portrait" horizontalDpi="300" verticalDpi="300" r:id="rId1"/>
  <headerFooter scaleWithDoc="0"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3627F-FCCC-4969-A142-5384F687DBAE}">
  <sheetPr>
    <pageSetUpPr fitToPage="1"/>
  </sheetPr>
  <dimension ref="A1:AA48"/>
  <sheetViews>
    <sheetView showGridLines="0" zoomScaleNormal="100" workbookViewId="0">
      <selection activeCell="T10" sqref="T10"/>
    </sheetView>
  </sheetViews>
  <sheetFormatPr defaultColWidth="9.140625" defaultRowHeight="12" x14ac:dyDescent="0.2"/>
  <cols>
    <col min="1" max="1" width="18.7109375" style="3" customWidth="1"/>
    <col min="2" max="16" width="7.85546875" style="3" customWidth="1"/>
    <col min="17" max="17" width="3" style="3" customWidth="1"/>
    <col min="18" max="16384" width="9.140625" style="3"/>
  </cols>
  <sheetData>
    <row r="1" spans="1:27" ht="6" customHeight="1" x14ac:dyDescent="0.2"/>
    <row r="2" spans="1:27" ht="18.95" customHeight="1" x14ac:dyDescent="0.25">
      <c r="A2" s="16" t="s">
        <v>161</v>
      </c>
      <c r="B2" s="17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thickBot="1" x14ac:dyDescent="0.25">
      <c r="A3" s="2"/>
      <c r="B3" s="2"/>
      <c r="C3" s="2"/>
      <c r="D3" s="2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95" customHeight="1" x14ac:dyDescent="0.2">
      <c r="A4" s="243" t="str">
        <f>+'1'!A4</f>
        <v>Janeiro-abril</v>
      </c>
      <c r="B4" s="239" t="s">
        <v>6</v>
      </c>
      <c r="C4" s="239"/>
      <c r="D4" s="240"/>
      <c r="E4" s="239" t="s">
        <v>31</v>
      </c>
      <c r="F4" s="239"/>
      <c r="G4" s="239"/>
      <c r="H4" s="238" t="s">
        <v>18</v>
      </c>
      <c r="I4" s="239"/>
      <c r="J4" s="240"/>
      <c r="K4" s="239" t="s">
        <v>20</v>
      </c>
      <c r="L4" s="239"/>
      <c r="M4" s="239"/>
      <c r="N4" s="238" t="s">
        <v>24</v>
      </c>
      <c r="O4" s="239"/>
      <c r="P4" s="239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" customHeight="1" x14ac:dyDescent="0.2">
      <c r="A5" s="243"/>
      <c r="B5" s="29">
        <v>2019</v>
      </c>
      <c r="C5" s="29">
        <v>2023</v>
      </c>
      <c r="D5" s="233">
        <v>2024</v>
      </c>
      <c r="E5" s="29">
        <v>2019</v>
      </c>
      <c r="F5" s="29">
        <v>2023</v>
      </c>
      <c r="G5" s="233">
        <v>2024</v>
      </c>
      <c r="H5" s="29">
        <v>2019</v>
      </c>
      <c r="I5" s="29">
        <v>2023</v>
      </c>
      <c r="J5" s="233">
        <v>2024</v>
      </c>
      <c r="K5" s="29">
        <v>2019</v>
      </c>
      <c r="L5" s="29">
        <v>2023</v>
      </c>
      <c r="M5" s="233">
        <v>2024</v>
      </c>
      <c r="N5" s="29">
        <v>2019</v>
      </c>
      <c r="O5" s="29">
        <v>2023</v>
      </c>
      <c r="P5" s="233">
        <v>2024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8.95" customHeight="1" thickBot="1" x14ac:dyDescent="0.25">
      <c r="A6" s="56" t="s">
        <v>65</v>
      </c>
      <c r="B6" s="85">
        <v>1735</v>
      </c>
      <c r="C6" s="82">
        <v>1522</v>
      </c>
      <c r="D6" s="83">
        <v>1623</v>
      </c>
      <c r="E6" s="84">
        <v>28</v>
      </c>
      <c r="F6" s="84">
        <v>24</v>
      </c>
      <c r="G6" s="84">
        <v>17</v>
      </c>
      <c r="H6" s="85">
        <v>154</v>
      </c>
      <c r="I6" s="82">
        <v>114</v>
      </c>
      <c r="J6" s="83">
        <v>135</v>
      </c>
      <c r="K6" s="84">
        <v>1704</v>
      </c>
      <c r="L6" s="84">
        <v>1497</v>
      </c>
      <c r="M6" s="84">
        <v>1606</v>
      </c>
      <c r="N6" s="155">
        <f t="shared" ref="N6:N8" si="0">E6/B6*100</f>
        <v>1.6138328530259365</v>
      </c>
      <c r="O6" s="155">
        <f t="shared" ref="O6:O8" si="1">F6/C6*100</f>
        <v>1.5768725361366622</v>
      </c>
      <c r="P6" s="155">
        <f t="shared" ref="P6:P8" si="2">G6/D6*100</f>
        <v>1.0474430067775724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.95" customHeight="1" thickTop="1" thickBot="1" x14ac:dyDescent="0.25">
      <c r="A7" s="56" t="s">
        <v>66</v>
      </c>
      <c r="B7" s="88">
        <v>5653</v>
      </c>
      <c r="C7" s="84">
        <v>5578</v>
      </c>
      <c r="D7" s="87">
        <v>5645</v>
      </c>
      <c r="E7" s="84">
        <v>63</v>
      </c>
      <c r="F7" s="84">
        <v>55</v>
      </c>
      <c r="G7" s="84">
        <v>58</v>
      </c>
      <c r="H7" s="88">
        <v>274</v>
      </c>
      <c r="I7" s="84">
        <v>327</v>
      </c>
      <c r="J7" s="87">
        <v>324</v>
      </c>
      <c r="K7" s="84">
        <v>7517</v>
      </c>
      <c r="L7" s="84">
        <v>7106</v>
      </c>
      <c r="M7" s="84">
        <v>7164</v>
      </c>
      <c r="N7" s="152">
        <f t="shared" si="0"/>
        <v>1.1144525030957013</v>
      </c>
      <c r="O7" s="152">
        <f t="shared" si="1"/>
        <v>0.98601649336679809</v>
      </c>
      <c r="P7" s="152">
        <f t="shared" si="2"/>
        <v>1.0274579273693534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.95" customHeight="1" thickTop="1" thickBot="1" x14ac:dyDescent="0.25">
      <c r="A8" s="56" t="s">
        <v>67</v>
      </c>
      <c r="B8" s="88">
        <v>3343</v>
      </c>
      <c r="C8" s="84">
        <v>3415</v>
      </c>
      <c r="D8" s="87">
        <v>3582</v>
      </c>
      <c r="E8" s="84">
        <v>58</v>
      </c>
      <c r="F8" s="84">
        <v>75</v>
      </c>
      <c r="G8" s="84">
        <v>60</v>
      </c>
      <c r="H8" s="88">
        <v>214</v>
      </c>
      <c r="I8" s="84">
        <v>276</v>
      </c>
      <c r="J8" s="87">
        <v>271</v>
      </c>
      <c r="K8" s="84">
        <v>3729</v>
      </c>
      <c r="L8" s="84">
        <v>3668</v>
      </c>
      <c r="M8" s="84">
        <v>3844</v>
      </c>
      <c r="N8" s="152">
        <f t="shared" si="0"/>
        <v>1.734968591085851</v>
      </c>
      <c r="O8" s="152">
        <f t="shared" si="1"/>
        <v>2.1961932650073206</v>
      </c>
      <c r="P8" s="152">
        <f t="shared" si="2"/>
        <v>1.675041876046901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.95" customHeight="1" thickTop="1" thickBot="1" x14ac:dyDescent="0.25">
      <c r="A9" s="13" t="s">
        <v>35</v>
      </c>
      <c r="B9" s="9">
        <f>SUM(B6:B8)</f>
        <v>10731</v>
      </c>
      <c r="C9" s="14">
        <f t="shared" ref="C9:M9" si="3">SUM(C6:C8)</f>
        <v>10515</v>
      </c>
      <c r="D9" s="89">
        <f t="shared" si="3"/>
        <v>10850</v>
      </c>
      <c r="E9" s="14">
        <f t="shared" si="3"/>
        <v>149</v>
      </c>
      <c r="F9" s="14">
        <f t="shared" si="3"/>
        <v>154</v>
      </c>
      <c r="G9" s="14">
        <f t="shared" si="3"/>
        <v>135</v>
      </c>
      <c r="H9" s="9">
        <f t="shared" si="3"/>
        <v>642</v>
      </c>
      <c r="I9" s="14">
        <f t="shared" si="3"/>
        <v>717</v>
      </c>
      <c r="J9" s="89">
        <f t="shared" si="3"/>
        <v>730</v>
      </c>
      <c r="K9" s="14">
        <f t="shared" si="3"/>
        <v>12950</v>
      </c>
      <c r="L9" s="14">
        <f t="shared" si="3"/>
        <v>12271</v>
      </c>
      <c r="M9" s="14">
        <f t="shared" si="3"/>
        <v>12614</v>
      </c>
      <c r="N9" s="156">
        <f>E9/B9*100</f>
        <v>1.3885006057217408</v>
      </c>
      <c r="O9" s="134">
        <f>F9/C9*100</f>
        <v>1.4645744174988113</v>
      </c>
      <c r="P9" s="134">
        <f>G9/D9*100</f>
        <v>1.2442396313364055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.9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95" customHeight="1" x14ac:dyDescent="0.25">
      <c r="A11" s="16" t="s">
        <v>162</v>
      </c>
      <c r="B11" s="2"/>
      <c r="C11" s="2"/>
      <c r="D11" s="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95" customHeight="1" thickBot="1" x14ac:dyDescent="0.25">
      <c r="A12" s="2"/>
      <c r="B12" s="2"/>
      <c r="C12" s="2"/>
      <c r="D12" s="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95" customHeight="1" x14ac:dyDescent="0.2">
      <c r="A13" s="243" t="str">
        <f>+'1'!A4</f>
        <v>Janeiro-abril</v>
      </c>
      <c r="B13" s="238" t="s">
        <v>6</v>
      </c>
      <c r="C13" s="239"/>
      <c r="D13" s="240"/>
      <c r="E13" s="239" t="s">
        <v>31</v>
      </c>
      <c r="F13" s="239"/>
      <c r="G13" s="239"/>
      <c r="H13" s="238" t="s">
        <v>18</v>
      </c>
      <c r="I13" s="239"/>
      <c r="J13" s="240"/>
      <c r="K13" s="239" t="s">
        <v>20</v>
      </c>
      <c r="L13" s="239"/>
      <c r="M13" s="239"/>
      <c r="N13" s="238" t="s">
        <v>24</v>
      </c>
      <c r="O13" s="239"/>
      <c r="P13" s="239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8.95" customHeight="1" x14ac:dyDescent="0.2">
      <c r="A14" s="243"/>
      <c r="B14" s="252" t="s">
        <v>147</v>
      </c>
      <c r="C14" s="244"/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44"/>
      <c r="P14" s="244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.95" customHeight="1" x14ac:dyDescent="0.2">
      <c r="A15" s="5"/>
      <c r="B15" s="90" t="s">
        <v>189</v>
      </c>
      <c r="C15" s="91" t="s">
        <v>190</v>
      </c>
      <c r="D15" s="91"/>
      <c r="E15" s="90" t="s">
        <v>189</v>
      </c>
      <c r="F15" s="91" t="s">
        <v>190</v>
      </c>
      <c r="G15" s="91"/>
      <c r="H15" s="90" t="s">
        <v>189</v>
      </c>
      <c r="I15" s="91" t="s">
        <v>190</v>
      </c>
      <c r="J15" s="92"/>
      <c r="K15" s="90" t="s">
        <v>189</v>
      </c>
      <c r="L15" s="91" t="s">
        <v>190</v>
      </c>
      <c r="M15" s="91"/>
      <c r="N15" s="90" t="s">
        <v>189</v>
      </c>
      <c r="O15" s="91" t="s">
        <v>190</v>
      </c>
      <c r="P15" s="92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95" customHeight="1" x14ac:dyDescent="0.2">
      <c r="A16" s="56" t="s">
        <v>65</v>
      </c>
      <c r="B16" s="94">
        <f>(D6/B6)-1</f>
        <v>-6.4553314121037486E-2</v>
      </c>
      <c r="C16" s="95">
        <f>(D6/C6)-1</f>
        <v>6.6360052562417948E-2</v>
      </c>
      <c r="D16" s="96"/>
      <c r="E16" s="97">
        <f>(G6/E6)-1</f>
        <v>-0.3928571428571429</v>
      </c>
      <c r="F16" s="97">
        <f>(G6/F6)-1</f>
        <v>-0.29166666666666663</v>
      </c>
      <c r="G16" s="98"/>
      <c r="H16" s="99">
        <f>(J6/H6)-1</f>
        <v>-0.12337662337662336</v>
      </c>
      <c r="I16" s="97">
        <f>(J6/I6)-1</f>
        <v>0.18421052631578938</v>
      </c>
      <c r="J16" s="100"/>
      <c r="K16" s="97">
        <f>(M6/K6)-1</f>
        <v>-5.7511737089201875E-2</v>
      </c>
      <c r="L16" s="97">
        <f>(M6/L6)-1</f>
        <v>7.2812291249165106E-2</v>
      </c>
      <c r="M16" s="98"/>
      <c r="N16" s="99">
        <f>(P6/N6)-1</f>
        <v>-0.35095942258603996</v>
      </c>
      <c r="O16" s="97">
        <f>(P6/O6)-1</f>
        <v>-0.33574655986855617</v>
      </c>
      <c r="P16" s="33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8.95" customHeight="1" x14ac:dyDescent="0.2">
      <c r="A17" s="56" t="s">
        <v>66</v>
      </c>
      <c r="B17" s="99">
        <f t="shared" ref="B17:B18" si="4">(D7/B7)-1</f>
        <v>-1.415177781708854E-3</v>
      </c>
      <c r="C17" s="97">
        <f t="shared" ref="C17:C19" si="5">(D7/C7)-1</f>
        <v>1.2011473646468263E-2</v>
      </c>
      <c r="D17" s="100"/>
      <c r="E17" s="97">
        <f t="shared" ref="E17:E18" si="6">(G7/E7)-1</f>
        <v>-7.9365079365079416E-2</v>
      </c>
      <c r="F17" s="97">
        <f t="shared" ref="F17:F19" si="7">(G7/F7)-1</f>
        <v>5.4545454545454453E-2</v>
      </c>
      <c r="G17" s="98"/>
      <c r="H17" s="99">
        <f t="shared" ref="H17:H18" si="8">(J7/H7)-1</f>
        <v>0.18248175182481763</v>
      </c>
      <c r="I17" s="97">
        <f t="shared" ref="I17:I19" si="9">(J7/I7)-1</f>
        <v>-9.1743119266054496E-3</v>
      </c>
      <c r="J17" s="100"/>
      <c r="K17" s="97">
        <f t="shared" ref="K17:K18" si="10">(M7/K7)-1</f>
        <v>-4.6960223493414888E-2</v>
      </c>
      <c r="L17" s="97">
        <f t="shared" ref="L17:L19" si="11">(M7/L7)-1</f>
        <v>8.1621165212495406E-3</v>
      </c>
      <c r="M17" s="98"/>
      <c r="N17" s="99">
        <f t="shared" ref="N17:N19" si="12">(P7/N7)-1</f>
        <v>-7.8060370885880137E-2</v>
      </c>
      <c r="O17" s="97">
        <f t="shared" ref="O17:O19" si="13">(P7/O7)-1</f>
        <v>4.2029148884773271E-2</v>
      </c>
      <c r="P17" s="33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8.95" customHeight="1" x14ac:dyDescent="0.2">
      <c r="A18" s="56" t="s">
        <v>67</v>
      </c>
      <c r="B18" s="99">
        <f t="shared" si="4"/>
        <v>7.1492671253365225E-2</v>
      </c>
      <c r="C18" s="97">
        <f t="shared" si="5"/>
        <v>4.8901903367496447E-2</v>
      </c>
      <c r="D18" s="100"/>
      <c r="E18" s="97">
        <f t="shared" si="6"/>
        <v>3.4482758620689724E-2</v>
      </c>
      <c r="F18" s="97">
        <f t="shared" si="7"/>
        <v>-0.19999999999999996</v>
      </c>
      <c r="G18" s="98"/>
      <c r="H18" s="99">
        <f t="shared" si="8"/>
        <v>0.26635514018691597</v>
      </c>
      <c r="I18" s="97">
        <f t="shared" si="9"/>
        <v>-1.8115942028985477E-2</v>
      </c>
      <c r="J18" s="100"/>
      <c r="K18" s="97">
        <f t="shared" si="10"/>
        <v>3.0839367122552863E-2</v>
      </c>
      <c r="L18" s="97">
        <f t="shared" si="11"/>
        <v>4.7982551799345741E-2</v>
      </c>
      <c r="M18" s="98"/>
      <c r="N18" s="99">
        <f t="shared" si="12"/>
        <v>-3.4540518685380994E-2</v>
      </c>
      <c r="O18" s="97">
        <f t="shared" si="13"/>
        <v>-0.23729759910664439</v>
      </c>
      <c r="P18" s="33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8.95" customHeight="1" thickBot="1" x14ac:dyDescent="0.25">
      <c r="A19" s="13" t="s">
        <v>35</v>
      </c>
      <c r="B19" s="106">
        <f>(D9/B9)-1</f>
        <v>1.108936725375087E-2</v>
      </c>
      <c r="C19" s="104">
        <f t="shared" si="5"/>
        <v>3.1859248692344355E-2</v>
      </c>
      <c r="D19" s="125"/>
      <c r="E19" s="104">
        <f>(G9/E9)-1</f>
        <v>-9.3959731543624136E-2</v>
      </c>
      <c r="F19" s="104">
        <f t="shared" si="7"/>
        <v>-0.12337662337662336</v>
      </c>
      <c r="G19" s="153"/>
      <c r="H19" s="106">
        <f>(J9/H9)-1</f>
        <v>0.13707165109034269</v>
      </c>
      <c r="I19" s="104">
        <f t="shared" si="9"/>
        <v>1.8131101813110284E-2</v>
      </c>
      <c r="J19" s="125"/>
      <c r="K19" s="104">
        <f>(M9/K9)-1</f>
        <v>-2.5945945945945903E-2</v>
      </c>
      <c r="L19" s="104">
        <f t="shared" si="11"/>
        <v>2.7952082144894419E-2</v>
      </c>
      <c r="M19" s="153"/>
      <c r="N19" s="106">
        <f t="shared" si="12"/>
        <v>-0.10389694739121036</v>
      </c>
      <c r="O19" s="104">
        <f t="shared" si="13"/>
        <v>-0.15044287509725307</v>
      </c>
      <c r="P19" s="154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8.9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.9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8.9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8.9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37" spans="7:9" x14ac:dyDescent="0.2">
      <c r="G37" s="1"/>
    </row>
    <row r="48" spans="7:9" x14ac:dyDescent="0.2">
      <c r="I48" s="1"/>
    </row>
  </sheetData>
  <mergeCells count="13">
    <mergeCell ref="N4:P4"/>
    <mergeCell ref="A4:A5"/>
    <mergeCell ref="B4:D4"/>
    <mergeCell ref="E4:G4"/>
    <mergeCell ref="H4:J4"/>
    <mergeCell ref="K4:M4"/>
    <mergeCell ref="A13:A14"/>
    <mergeCell ref="N13:P13"/>
    <mergeCell ref="B14:P14"/>
    <mergeCell ref="B13:D13"/>
    <mergeCell ref="E13:G13"/>
    <mergeCell ref="H13:J13"/>
    <mergeCell ref="K13:M1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verticalDpi="0" r:id="rId1"/>
  <ignoredErrors>
    <ignoredError sqref="B9 C9:M9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B6C14-E1D1-4233-95DD-5C93E7AEF2DC}">
  <sheetPr>
    <pageSetUpPr fitToPage="1"/>
  </sheetPr>
  <dimension ref="A1:AA48"/>
  <sheetViews>
    <sheetView showGridLines="0" topLeftCell="A3" zoomScaleNormal="100" workbookViewId="0">
      <selection activeCell="T10" sqref="T10"/>
    </sheetView>
  </sheetViews>
  <sheetFormatPr defaultColWidth="9.140625" defaultRowHeight="12" x14ac:dyDescent="0.2"/>
  <cols>
    <col min="1" max="1" width="22.140625" style="3" customWidth="1"/>
    <col min="2" max="16" width="7.85546875" style="3" customWidth="1"/>
    <col min="17" max="17" width="2.42578125" style="3" customWidth="1"/>
    <col min="18" max="16384" width="9.140625" style="3"/>
  </cols>
  <sheetData>
    <row r="1" spans="1:27" ht="5.25" customHeight="1" x14ac:dyDescent="0.2"/>
    <row r="2" spans="1:27" ht="18.95" customHeight="1" x14ac:dyDescent="0.25">
      <c r="A2" s="16" t="s">
        <v>163</v>
      </c>
      <c r="B2" s="17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thickBot="1" x14ac:dyDescent="0.25">
      <c r="A3" s="2"/>
      <c r="B3" s="2"/>
      <c r="C3" s="2"/>
      <c r="D3" s="2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95" customHeight="1" x14ac:dyDescent="0.2">
      <c r="A4" s="243" t="str">
        <f>+'1'!A4</f>
        <v>Janeiro-abril</v>
      </c>
      <c r="B4" s="239" t="s">
        <v>6</v>
      </c>
      <c r="C4" s="239"/>
      <c r="D4" s="240"/>
      <c r="E4" s="239" t="s">
        <v>31</v>
      </c>
      <c r="F4" s="239"/>
      <c r="G4" s="239"/>
      <c r="H4" s="238" t="s">
        <v>18</v>
      </c>
      <c r="I4" s="239"/>
      <c r="J4" s="240"/>
      <c r="K4" s="239" t="s">
        <v>20</v>
      </c>
      <c r="L4" s="239"/>
      <c r="M4" s="239"/>
      <c r="N4" s="238" t="s">
        <v>24</v>
      </c>
      <c r="O4" s="239"/>
      <c r="P4" s="239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" customHeight="1" x14ac:dyDescent="0.2">
      <c r="A5" s="243"/>
      <c r="B5" s="20">
        <v>2019</v>
      </c>
      <c r="C5" s="20">
        <v>2023</v>
      </c>
      <c r="D5" s="234">
        <v>2024</v>
      </c>
      <c r="E5" s="20">
        <v>2019</v>
      </c>
      <c r="F5" s="20">
        <v>2023</v>
      </c>
      <c r="G5" s="234">
        <v>2024</v>
      </c>
      <c r="H5" s="20">
        <v>2019</v>
      </c>
      <c r="I5" s="20">
        <v>2023</v>
      </c>
      <c r="J5" s="234">
        <v>2024</v>
      </c>
      <c r="K5" s="20">
        <v>2019</v>
      </c>
      <c r="L5" s="20">
        <v>2023</v>
      </c>
      <c r="M5" s="234">
        <v>2024</v>
      </c>
      <c r="N5" s="20">
        <v>2019</v>
      </c>
      <c r="O5" s="20">
        <v>2023</v>
      </c>
      <c r="P5" s="234">
        <v>2024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8.95" customHeight="1" x14ac:dyDescent="0.2">
      <c r="A6" s="56" t="s">
        <v>68</v>
      </c>
      <c r="B6" s="150">
        <v>8521</v>
      </c>
      <c r="C6" s="44">
        <v>8265</v>
      </c>
      <c r="D6" s="42">
        <v>8653</v>
      </c>
      <c r="E6" s="150">
        <v>73</v>
      </c>
      <c r="F6" s="44">
        <v>76</v>
      </c>
      <c r="G6" s="44">
        <v>71</v>
      </c>
      <c r="H6" s="38">
        <v>406</v>
      </c>
      <c r="I6" s="39">
        <v>455</v>
      </c>
      <c r="J6" s="151">
        <v>524</v>
      </c>
      <c r="K6" s="44">
        <v>10062</v>
      </c>
      <c r="L6" s="44">
        <v>9404</v>
      </c>
      <c r="M6" s="151">
        <v>9804</v>
      </c>
      <c r="N6" s="229">
        <f t="shared" ref="N6:N7" si="0">E6/B6*100</f>
        <v>0.85670695927708018</v>
      </c>
      <c r="O6" s="229">
        <f t="shared" ref="O6:O7" si="1">F6/C6*100</f>
        <v>0.91954022988505746</v>
      </c>
      <c r="P6" s="229">
        <f t="shared" ref="N6:P8" si="2">G6/D6*100</f>
        <v>0.82052467352363345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.95" customHeight="1" x14ac:dyDescent="0.2">
      <c r="A7" s="56" t="s">
        <v>69</v>
      </c>
      <c r="B7" s="150">
        <v>2210</v>
      </c>
      <c r="C7" s="44">
        <v>2250</v>
      </c>
      <c r="D7" s="42">
        <v>2197</v>
      </c>
      <c r="E7" s="150">
        <v>76</v>
      </c>
      <c r="F7" s="44">
        <v>78</v>
      </c>
      <c r="G7" s="44">
        <v>64</v>
      </c>
      <c r="H7" s="41">
        <v>236</v>
      </c>
      <c r="I7" s="44">
        <v>262</v>
      </c>
      <c r="J7" s="42">
        <v>206</v>
      </c>
      <c r="K7" s="44">
        <v>2888</v>
      </c>
      <c r="L7" s="44">
        <v>2867</v>
      </c>
      <c r="M7" s="42">
        <v>2810</v>
      </c>
      <c r="N7" s="229">
        <f t="shared" si="0"/>
        <v>3.4389140271493215</v>
      </c>
      <c r="O7" s="229">
        <f t="shared" si="1"/>
        <v>3.4666666666666663</v>
      </c>
      <c r="P7" s="229">
        <f t="shared" si="2"/>
        <v>2.9130632680928539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.95" customHeight="1" thickBot="1" x14ac:dyDescent="0.25">
      <c r="A8" s="13" t="s">
        <v>35</v>
      </c>
      <c r="B8" s="9">
        <f>SUM(B6:B7)</f>
        <v>10731</v>
      </c>
      <c r="C8" s="14">
        <f t="shared" ref="C8:G8" si="3">SUM(C6:C7)</f>
        <v>10515</v>
      </c>
      <c r="D8" s="89">
        <f t="shared" si="3"/>
        <v>10850</v>
      </c>
      <c r="E8" s="14">
        <f t="shared" si="3"/>
        <v>149</v>
      </c>
      <c r="F8" s="14">
        <f t="shared" si="3"/>
        <v>154</v>
      </c>
      <c r="G8" s="14">
        <f t="shared" si="3"/>
        <v>135</v>
      </c>
      <c r="H8" s="9">
        <f t="shared" ref="H8" si="4">SUM(H6:H7)</f>
        <v>642</v>
      </c>
      <c r="I8" s="14">
        <f t="shared" ref="I8" si="5">SUM(I6:I7)</f>
        <v>717</v>
      </c>
      <c r="J8" s="89">
        <f t="shared" ref="J8" si="6">SUM(J6:J7)</f>
        <v>730</v>
      </c>
      <c r="K8" s="14">
        <f t="shared" ref="K8" si="7">SUM(K6:K7)</f>
        <v>12950</v>
      </c>
      <c r="L8" s="14">
        <f t="shared" ref="L8" si="8">SUM(L6:L7)</f>
        <v>12271</v>
      </c>
      <c r="M8" s="89">
        <f t="shared" ref="M8" si="9">SUM(M6:M7)</f>
        <v>12614</v>
      </c>
      <c r="N8" s="134">
        <f t="shared" si="2"/>
        <v>1.3885006057217408</v>
      </c>
      <c r="O8" s="134">
        <f t="shared" si="2"/>
        <v>1.4645744174988113</v>
      </c>
      <c r="P8" s="134">
        <f t="shared" si="2"/>
        <v>1.2442396313364055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.9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.95" customHeight="1" x14ac:dyDescent="0.25">
      <c r="A10" s="16" t="s">
        <v>166</v>
      </c>
      <c r="B10" s="2"/>
      <c r="C10" s="2"/>
      <c r="D10" s="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95" customHeight="1" thickBot="1" x14ac:dyDescent="0.25">
      <c r="A11" s="2"/>
      <c r="B11" s="2"/>
      <c r="C11" s="2"/>
      <c r="D11" s="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95" customHeight="1" x14ac:dyDescent="0.2">
      <c r="A12" s="243" t="str">
        <f>+'1'!A4</f>
        <v>Janeiro-abril</v>
      </c>
      <c r="B12" s="238" t="s">
        <v>6</v>
      </c>
      <c r="C12" s="239"/>
      <c r="D12" s="240"/>
      <c r="E12" s="239" t="s">
        <v>31</v>
      </c>
      <c r="F12" s="239"/>
      <c r="G12" s="239"/>
      <c r="H12" s="238" t="s">
        <v>18</v>
      </c>
      <c r="I12" s="239"/>
      <c r="J12" s="240"/>
      <c r="K12" s="239" t="s">
        <v>20</v>
      </c>
      <c r="L12" s="239"/>
      <c r="M12" s="239"/>
      <c r="N12" s="238" t="s">
        <v>24</v>
      </c>
      <c r="O12" s="239"/>
      <c r="P12" s="239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95" customHeight="1" x14ac:dyDescent="0.2">
      <c r="A13" s="243"/>
      <c r="B13" s="252" t="s">
        <v>147</v>
      </c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8.95" customHeight="1" x14ac:dyDescent="0.2">
      <c r="A14" s="5"/>
      <c r="B14" s="90" t="s">
        <v>189</v>
      </c>
      <c r="C14" s="91" t="s">
        <v>190</v>
      </c>
      <c r="D14" s="91"/>
      <c r="E14" s="90" t="s">
        <v>189</v>
      </c>
      <c r="F14" s="91" t="s">
        <v>190</v>
      </c>
      <c r="G14" s="91"/>
      <c r="H14" s="90" t="s">
        <v>189</v>
      </c>
      <c r="I14" s="91" t="s">
        <v>190</v>
      </c>
      <c r="J14" s="92"/>
      <c r="K14" s="90" t="s">
        <v>189</v>
      </c>
      <c r="L14" s="91" t="s">
        <v>190</v>
      </c>
      <c r="M14" s="91"/>
      <c r="N14" s="90" t="s">
        <v>189</v>
      </c>
      <c r="O14" s="91" t="s">
        <v>190</v>
      </c>
      <c r="P14" s="92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.95" customHeight="1" x14ac:dyDescent="0.2">
      <c r="A15" s="56" t="s">
        <v>68</v>
      </c>
      <c r="B15" s="94">
        <f>(D6/B6)-1</f>
        <v>1.5491139537612941E-2</v>
      </c>
      <c r="C15" s="95">
        <f>(D6/C6)-1</f>
        <v>4.6944948578342416E-2</v>
      </c>
      <c r="D15" s="96"/>
      <c r="E15" s="97">
        <f>(G6/E6)-1</f>
        <v>-2.7397260273972601E-2</v>
      </c>
      <c r="F15" s="97">
        <f>(G6/F6)-1</f>
        <v>-6.5789473684210509E-2</v>
      </c>
      <c r="G15" s="98"/>
      <c r="H15" s="94">
        <f>(J6/H6)-1</f>
        <v>0.29064039408866993</v>
      </c>
      <c r="I15" s="95">
        <f>(J6/I6)-1</f>
        <v>0.15164835164835155</v>
      </c>
      <c r="J15" s="96"/>
      <c r="K15" s="94">
        <f>(M6/K6)-1</f>
        <v>-2.5641025641025661E-2</v>
      </c>
      <c r="L15" s="95">
        <f>(M6/L6)-1</f>
        <v>4.2535091450446538E-2</v>
      </c>
      <c r="M15" s="96"/>
      <c r="N15" s="97">
        <f>(P6/N6)-1</f>
        <v>-4.2234144781523209E-2</v>
      </c>
      <c r="O15" s="97">
        <f>(P6/O6)-1</f>
        <v>-0.10767941754304866</v>
      </c>
      <c r="P15" s="33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95" customHeight="1" x14ac:dyDescent="0.2">
      <c r="A16" s="56" t="s">
        <v>69</v>
      </c>
      <c r="B16" s="99">
        <f t="shared" ref="B16:B17" si="10">(D7/B7)-1</f>
        <v>-5.8823529411764497E-3</v>
      </c>
      <c r="C16" s="97">
        <f t="shared" ref="C16:C17" si="11">(D7/C7)-1</f>
        <v>-2.3555555555555552E-2</v>
      </c>
      <c r="D16" s="100"/>
      <c r="E16" s="97">
        <f t="shared" ref="E16:E17" si="12">(G7/E7)-1</f>
        <v>-0.15789473684210531</v>
      </c>
      <c r="F16" s="97">
        <f t="shared" ref="F16:F17" si="13">(G7/F7)-1</f>
        <v>-0.17948717948717952</v>
      </c>
      <c r="G16" s="98"/>
      <c r="H16" s="99">
        <f t="shared" ref="H16:H17" si="14">(J7/H7)-1</f>
        <v>-0.1271186440677966</v>
      </c>
      <c r="I16" s="97">
        <f t="shared" ref="I16:I17" si="15">(J7/I7)-1</f>
        <v>-0.2137404580152672</v>
      </c>
      <c r="J16" s="100"/>
      <c r="K16" s="99">
        <f t="shared" ref="K16:K17" si="16">(M7/K7)-1</f>
        <v>-2.7008310249307499E-2</v>
      </c>
      <c r="L16" s="97">
        <f t="shared" ref="L16:L17" si="17">(M7/L7)-1</f>
        <v>-1.988140913847225E-2</v>
      </c>
      <c r="M16" s="100"/>
      <c r="N16" s="97">
        <f t="shared" ref="N16:N17" si="18">(P7/N7)-1</f>
        <v>-0.15291186546247282</v>
      </c>
      <c r="O16" s="97">
        <f t="shared" ref="O16:O17" si="19">(P7/O7)-1</f>
        <v>-0.15969328805013827</v>
      </c>
      <c r="P16" s="33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8.95" customHeight="1" thickBot="1" x14ac:dyDescent="0.25">
      <c r="A17" s="13" t="s">
        <v>35</v>
      </c>
      <c r="B17" s="106">
        <f t="shared" si="10"/>
        <v>1.108936725375087E-2</v>
      </c>
      <c r="C17" s="104">
        <f t="shared" si="11"/>
        <v>3.1859248692344355E-2</v>
      </c>
      <c r="D17" s="125"/>
      <c r="E17" s="104">
        <f t="shared" si="12"/>
        <v>-9.3959731543624136E-2</v>
      </c>
      <c r="F17" s="104">
        <f t="shared" si="13"/>
        <v>-0.12337662337662336</v>
      </c>
      <c r="G17" s="153"/>
      <c r="H17" s="106">
        <f t="shared" si="14"/>
        <v>0.13707165109034269</v>
      </c>
      <c r="I17" s="104">
        <f t="shared" si="15"/>
        <v>1.8131101813110284E-2</v>
      </c>
      <c r="J17" s="125"/>
      <c r="K17" s="106">
        <f t="shared" si="16"/>
        <v>-2.5945945945945903E-2</v>
      </c>
      <c r="L17" s="104">
        <f t="shared" si="17"/>
        <v>2.7952082144894419E-2</v>
      </c>
      <c r="M17" s="125"/>
      <c r="N17" s="104">
        <f t="shared" si="18"/>
        <v>-0.10389694739121036</v>
      </c>
      <c r="O17" s="104">
        <f t="shared" si="19"/>
        <v>-0.15044287509725307</v>
      </c>
      <c r="P17" s="154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8.9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8.9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8.9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.9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8.9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8.9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8.9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8.9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7" spans="1:27" x14ac:dyDescent="0.2">
      <c r="G37" s="1"/>
    </row>
    <row r="48" spans="1:27" x14ac:dyDescent="0.2">
      <c r="I48" s="1"/>
    </row>
  </sheetData>
  <mergeCells count="13">
    <mergeCell ref="N4:P4"/>
    <mergeCell ref="A4:A5"/>
    <mergeCell ref="B4:D4"/>
    <mergeCell ref="E4:G4"/>
    <mergeCell ref="H4:J4"/>
    <mergeCell ref="K4:M4"/>
    <mergeCell ref="A12:A13"/>
    <mergeCell ref="N12:P12"/>
    <mergeCell ref="B13:P13"/>
    <mergeCell ref="B12:D12"/>
    <mergeCell ref="E12:G12"/>
    <mergeCell ref="H12:J12"/>
    <mergeCell ref="K12:M1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9" orientation="portrait" verticalDpi="0" r:id="rId1"/>
  <ignoredErrors>
    <ignoredError sqref="B8:M8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417EA-C0BD-44F7-949F-6BC5A0E11F4F}">
  <sheetPr>
    <pageSetUpPr fitToPage="1"/>
  </sheetPr>
  <dimension ref="A1:AA48"/>
  <sheetViews>
    <sheetView showGridLines="0" topLeftCell="A3" zoomScaleNormal="100" workbookViewId="0">
      <selection activeCell="V18" sqref="V18"/>
    </sheetView>
  </sheetViews>
  <sheetFormatPr defaultColWidth="9.140625" defaultRowHeight="12" x14ac:dyDescent="0.25"/>
  <cols>
    <col min="1" max="1" width="18.7109375" style="130" customWidth="1"/>
    <col min="2" max="16" width="7.85546875" style="130" customWidth="1"/>
    <col min="17" max="17" width="3.140625" style="130" customWidth="1"/>
    <col min="18" max="16384" width="9.140625" style="130"/>
  </cols>
  <sheetData>
    <row r="1" spans="1:27" ht="7.5" customHeight="1" x14ac:dyDescent="0.25"/>
    <row r="2" spans="1:27" ht="18.95" customHeight="1" x14ac:dyDescent="0.25">
      <c r="A2" s="131" t="s">
        <v>164</v>
      </c>
      <c r="B2" s="132"/>
      <c r="C2" s="133"/>
      <c r="D2" s="133"/>
      <c r="E2" s="13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</row>
    <row r="3" spans="1:27" ht="18.95" customHeight="1" thickBot="1" x14ac:dyDescent="0.3">
      <c r="A3" s="133"/>
      <c r="B3" s="133"/>
      <c r="C3" s="133"/>
      <c r="D3" s="133"/>
      <c r="E3" s="13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</row>
    <row r="4" spans="1:27" ht="18.95" customHeight="1" x14ac:dyDescent="0.25">
      <c r="A4" s="243" t="str">
        <f>+'1'!A4</f>
        <v>Janeiro-abril</v>
      </c>
      <c r="B4" s="238" t="s">
        <v>6</v>
      </c>
      <c r="C4" s="239"/>
      <c r="D4" s="240"/>
      <c r="E4" s="239" t="s">
        <v>31</v>
      </c>
      <c r="F4" s="239"/>
      <c r="G4" s="239"/>
      <c r="H4" s="238" t="s">
        <v>18</v>
      </c>
      <c r="I4" s="239"/>
      <c r="J4" s="240"/>
      <c r="K4" s="239" t="s">
        <v>20</v>
      </c>
      <c r="L4" s="239"/>
      <c r="M4" s="239"/>
      <c r="N4" s="238" t="s">
        <v>24</v>
      </c>
      <c r="O4" s="239"/>
      <c r="P4" s="239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</row>
    <row r="5" spans="1:27" ht="30" customHeight="1" x14ac:dyDescent="0.25">
      <c r="A5" s="243"/>
      <c r="B5" s="19">
        <v>2019</v>
      </c>
      <c r="C5" s="20">
        <v>2023</v>
      </c>
      <c r="D5" s="234">
        <v>2024</v>
      </c>
      <c r="E5" s="19">
        <v>2019</v>
      </c>
      <c r="F5" s="20">
        <v>2023</v>
      </c>
      <c r="G5" s="234">
        <v>2024</v>
      </c>
      <c r="H5" s="19">
        <v>2019</v>
      </c>
      <c r="I5" s="20">
        <v>2023</v>
      </c>
      <c r="J5" s="234">
        <v>2024</v>
      </c>
      <c r="K5" s="19">
        <v>2019</v>
      </c>
      <c r="L5" s="20">
        <v>2023</v>
      </c>
      <c r="M5" s="234">
        <v>2024</v>
      </c>
      <c r="N5" s="19">
        <v>2019</v>
      </c>
      <c r="O5" s="20">
        <v>2023</v>
      </c>
      <c r="P5" s="234">
        <v>2024</v>
      </c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</row>
    <row r="6" spans="1:27" ht="17.100000000000001" customHeight="1" x14ac:dyDescent="0.25">
      <c r="A6" s="56" t="s">
        <v>71</v>
      </c>
      <c r="B6" s="38">
        <v>598</v>
      </c>
      <c r="C6" s="39">
        <v>554</v>
      </c>
      <c r="D6" s="118">
        <v>644</v>
      </c>
      <c r="E6" s="39">
        <v>20</v>
      </c>
      <c r="F6" s="39">
        <v>14</v>
      </c>
      <c r="G6" s="118">
        <v>18</v>
      </c>
      <c r="H6" s="44">
        <v>54</v>
      </c>
      <c r="I6" s="44">
        <v>42</v>
      </c>
      <c r="J6" s="117">
        <v>33</v>
      </c>
      <c r="K6" s="39">
        <v>841</v>
      </c>
      <c r="L6" s="39">
        <v>779</v>
      </c>
      <c r="M6" s="118">
        <v>897</v>
      </c>
      <c r="N6" s="229">
        <f t="shared" ref="N6:N13" si="0">E6/B6*100</f>
        <v>3.3444816053511706</v>
      </c>
      <c r="O6" s="229">
        <f t="shared" ref="O6:O13" si="1">F6/C6*100</f>
        <v>2.5270758122743682</v>
      </c>
      <c r="P6" s="229">
        <f t="shared" ref="P6:P13" si="2">G6/D6*100</f>
        <v>2.7950310559006213</v>
      </c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</row>
    <row r="7" spans="1:27" ht="17.100000000000001" customHeight="1" x14ac:dyDescent="0.25">
      <c r="A7" s="56" t="s">
        <v>144</v>
      </c>
      <c r="B7" s="41">
        <v>7051</v>
      </c>
      <c r="C7" s="44">
        <v>6707</v>
      </c>
      <c r="D7" s="117">
        <v>6855</v>
      </c>
      <c r="E7" s="44">
        <v>51</v>
      </c>
      <c r="F7" s="44">
        <v>58</v>
      </c>
      <c r="G7" s="117">
        <v>41</v>
      </c>
      <c r="H7" s="44">
        <v>298</v>
      </c>
      <c r="I7" s="44">
        <v>320</v>
      </c>
      <c r="J7" s="117">
        <v>366</v>
      </c>
      <c r="K7" s="44">
        <v>8239</v>
      </c>
      <c r="L7" s="44">
        <v>7548</v>
      </c>
      <c r="M7" s="117">
        <v>7707</v>
      </c>
      <c r="N7" s="229">
        <f t="shared" si="0"/>
        <v>0.72330165933910084</v>
      </c>
      <c r="O7" s="229">
        <f t="shared" si="1"/>
        <v>0.86476815267630835</v>
      </c>
      <c r="P7" s="229">
        <f t="shared" si="2"/>
        <v>0.59810357403355208</v>
      </c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</row>
    <row r="8" spans="1:27" ht="17.100000000000001" customHeight="1" x14ac:dyDescent="0.25">
      <c r="A8" s="56" t="s">
        <v>73</v>
      </c>
      <c r="B8" s="41">
        <v>375</v>
      </c>
      <c r="C8" s="44">
        <v>375</v>
      </c>
      <c r="D8" s="117">
        <v>351</v>
      </c>
      <c r="E8" s="44">
        <v>10</v>
      </c>
      <c r="F8" s="44">
        <v>10</v>
      </c>
      <c r="G8" s="117">
        <v>6</v>
      </c>
      <c r="H8" s="44">
        <v>56</v>
      </c>
      <c r="I8" s="44">
        <v>29</v>
      </c>
      <c r="J8" s="117">
        <v>38</v>
      </c>
      <c r="K8" s="44">
        <v>430</v>
      </c>
      <c r="L8" s="44">
        <v>450</v>
      </c>
      <c r="M8" s="117">
        <v>385</v>
      </c>
      <c r="N8" s="229">
        <f t="shared" si="0"/>
        <v>2.666666666666667</v>
      </c>
      <c r="O8" s="229">
        <f t="shared" si="1"/>
        <v>2.666666666666667</v>
      </c>
      <c r="P8" s="229">
        <f t="shared" si="2"/>
        <v>1.7094017094017095</v>
      </c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</row>
    <row r="9" spans="1:27" ht="17.100000000000001" customHeight="1" x14ac:dyDescent="0.25">
      <c r="A9" s="56" t="s">
        <v>74</v>
      </c>
      <c r="B9" s="41">
        <v>1812</v>
      </c>
      <c r="C9" s="44">
        <v>2087</v>
      </c>
      <c r="D9" s="117">
        <v>2143</v>
      </c>
      <c r="E9" s="44">
        <v>39</v>
      </c>
      <c r="F9" s="44">
        <v>42</v>
      </c>
      <c r="G9" s="117">
        <v>46</v>
      </c>
      <c r="H9" s="44">
        <v>156</v>
      </c>
      <c r="I9" s="44">
        <v>248</v>
      </c>
      <c r="J9" s="117">
        <v>209</v>
      </c>
      <c r="K9" s="44">
        <v>2339</v>
      </c>
      <c r="L9" s="44">
        <v>2567</v>
      </c>
      <c r="M9" s="117">
        <v>2644</v>
      </c>
      <c r="N9" s="229">
        <f t="shared" si="0"/>
        <v>2.1523178807947021</v>
      </c>
      <c r="O9" s="229">
        <f t="shared" si="1"/>
        <v>2.0124580737901296</v>
      </c>
      <c r="P9" s="229">
        <f t="shared" si="2"/>
        <v>2.1465235650956602</v>
      </c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</row>
    <row r="10" spans="1:27" ht="17.100000000000001" customHeight="1" x14ac:dyDescent="0.25">
      <c r="A10" s="56" t="s">
        <v>76</v>
      </c>
      <c r="B10" s="41">
        <v>100</v>
      </c>
      <c r="C10" s="44">
        <v>71</v>
      </c>
      <c r="D10" s="117">
        <v>71</v>
      </c>
      <c r="E10" s="44">
        <v>4</v>
      </c>
      <c r="F10" s="44">
        <v>3</v>
      </c>
      <c r="G10" s="117">
        <v>3</v>
      </c>
      <c r="H10" s="44">
        <v>10</v>
      </c>
      <c r="I10" s="44">
        <v>4</v>
      </c>
      <c r="J10" s="117">
        <v>11</v>
      </c>
      <c r="K10" s="44">
        <v>124</v>
      </c>
      <c r="L10" s="44">
        <v>90</v>
      </c>
      <c r="M10" s="117">
        <v>84</v>
      </c>
      <c r="N10" s="229">
        <f t="shared" si="0"/>
        <v>4</v>
      </c>
      <c r="O10" s="229">
        <f t="shared" si="1"/>
        <v>4.225352112676056</v>
      </c>
      <c r="P10" s="229">
        <f t="shared" si="2"/>
        <v>4.225352112676056</v>
      </c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</row>
    <row r="11" spans="1:27" ht="17.100000000000001" customHeight="1" x14ac:dyDescent="0.25">
      <c r="A11" s="56" t="s">
        <v>79</v>
      </c>
      <c r="B11" s="41">
        <v>293</v>
      </c>
      <c r="C11" s="44">
        <v>254</v>
      </c>
      <c r="D11" s="117">
        <v>261</v>
      </c>
      <c r="E11" s="44">
        <v>6</v>
      </c>
      <c r="F11" s="44">
        <v>9</v>
      </c>
      <c r="G11" s="117">
        <v>6</v>
      </c>
      <c r="H11" s="44">
        <v>21</v>
      </c>
      <c r="I11" s="44">
        <v>18</v>
      </c>
      <c r="J11" s="117">
        <v>16</v>
      </c>
      <c r="K11" s="44">
        <v>380</v>
      </c>
      <c r="L11" s="44">
        <v>325</v>
      </c>
      <c r="M11" s="117">
        <v>333</v>
      </c>
      <c r="N11" s="229">
        <f t="shared" si="0"/>
        <v>2.0477815699658701</v>
      </c>
      <c r="O11" s="229">
        <f t="shared" si="1"/>
        <v>3.5433070866141732</v>
      </c>
      <c r="P11" s="229">
        <f t="shared" si="2"/>
        <v>2.2988505747126435</v>
      </c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</row>
    <row r="12" spans="1:27" ht="17.100000000000001" customHeight="1" x14ac:dyDescent="0.25">
      <c r="A12" s="56" t="s">
        <v>81</v>
      </c>
      <c r="B12" s="41">
        <v>84</v>
      </c>
      <c r="C12" s="44">
        <v>57</v>
      </c>
      <c r="D12" s="117">
        <v>69</v>
      </c>
      <c r="E12" s="44">
        <v>6</v>
      </c>
      <c r="F12" s="44">
        <v>6</v>
      </c>
      <c r="G12" s="117">
        <v>0</v>
      </c>
      <c r="H12" s="44">
        <v>7</v>
      </c>
      <c r="I12" s="44">
        <v>8</v>
      </c>
      <c r="J12" s="117">
        <v>5</v>
      </c>
      <c r="K12" s="44">
        <v>106</v>
      </c>
      <c r="L12" s="44">
        <v>70</v>
      </c>
      <c r="M12" s="117">
        <v>79</v>
      </c>
      <c r="N12" s="229">
        <f t="shared" si="0"/>
        <v>7.1428571428571423</v>
      </c>
      <c r="O12" s="229">
        <f t="shared" si="1"/>
        <v>10.526315789473683</v>
      </c>
      <c r="P12" s="229">
        <f t="shared" si="2"/>
        <v>0</v>
      </c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</row>
    <row r="13" spans="1:27" ht="17.100000000000001" customHeight="1" x14ac:dyDescent="0.25">
      <c r="A13" s="56" t="s">
        <v>70</v>
      </c>
      <c r="B13" s="41">
        <v>418</v>
      </c>
      <c r="C13" s="44">
        <v>410</v>
      </c>
      <c r="D13" s="117">
        <v>456</v>
      </c>
      <c r="E13" s="44">
        <v>13</v>
      </c>
      <c r="F13" s="44">
        <v>12</v>
      </c>
      <c r="G13" s="117">
        <v>15</v>
      </c>
      <c r="H13" s="44">
        <v>40</v>
      </c>
      <c r="I13" s="44">
        <v>48</v>
      </c>
      <c r="J13" s="117">
        <v>52</v>
      </c>
      <c r="K13" s="44">
        <v>491</v>
      </c>
      <c r="L13" s="44">
        <v>442</v>
      </c>
      <c r="M13" s="117">
        <v>485</v>
      </c>
      <c r="N13" s="229">
        <f t="shared" si="0"/>
        <v>3.1100478468899522</v>
      </c>
      <c r="O13" s="229">
        <f t="shared" si="1"/>
        <v>2.9268292682926833</v>
      </c>
      <c r="P13" s="229">
        <f t="shared" si="2"/>
        <v>3.2894736842105261</v>
      </c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</row>
    <row r="14" spans="1:27" ht="17.100000000000001" customHeight="1" thickBot="1" x14ac:dyDescent="0.3">
      <c r="A14" s="13" t="s">
        <v>35</v>
      </c>
      <c r="B14" s="9">
        <f t="shared" ref="B14:M14" si="3">SUM(B6:B13)</f>
        <v>10731</v>
      </c>
      <c r="C14" s="14">
        <f t="shared" si="3"/>
        <v>10515</v>
      </c>
      <c r="D14" s="14">
        <f t="shared" si="3"/>
        <v>10850</v>
      </c>
      <c r="E14" s="9">
        <f t="shared" si="3"/>
        <v>149</v>
      </c>
      <c r="F14" s="14">
        <f t="shared" si="3"/>
        <v>154</v>
      </c>
      <c r="G14" s="89">
        <f t="shared" si="3"/>
        <v>135</v>
      </c>
      <c r="H14" s="14">
        <f t="shared" si="3"/>
        <v>642</v>
      </c>
      <c r="I14" s="14">
        <f t="shared" si="3"/>
        <v>717</v>
      </c>
      <c r="J14" s="14">
        <f t="shared" si="3"/>
        <v>730</v>
      </c>
      <c r="K14" s="9">
        <f t="shared" si="3"/>
        <v>12950</v>
      </c>
      <c r="L14" s="14">
        <f t="shared" si="3"/>
        <v>12271</v>
      </c>
      <c r="M14" s="89">
        <f t="shared" si="3"/>
        <v>12614</v>
      </c>
      <c r="N14" s="134">
        <f t="shared" ref="N14" si="4">E14/B14*100</f>
        <v>1.3885006057217408</v>
      </c>
      <c r="O14" s="134">
        <f t="shared" ref="O14:P14" si="5">F14/C14*100</f>
        <v>1.4645744174988113</v>
      </c>
      <c r="P14" s="134">
        <f t="shared" si="5"/>
        <v>1.2442396313364055</v>
      </c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</row>
    <row r="15" spans="1:27" ht="24.75" customHeight="1" x14ac:dyDescent="0.25">
      <c r="A15" s="253" t="s">
        <v>205</v>
      </c>
      <c r="B15" s="253"/>
      <c r="C15" s="253"/>
      <c r="D15" s="253"/>
      <c r="E15" s="253"/>
      <c r="F15" s="25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</row>
    <row r="16" spans="1:27" ht="18.95" customHeight="1" x14ac:dyDescent="0.25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</row>
    <row r="17" spans="1:27" ht="21" customHeight="1" x14ac:dyDescent="0.25">
      <c r="A17" s="131" t="s">
        <v>165</v>
      </c>
      <c r="B17" s="133"/>
      <c r="C17" s="133"/>
      <c r="D17" s="13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</row>
    <row r="18" spans="1:27" ht="18.95" customHeight="1" thickBot="1" x14ac:dyDescent="0.3">
      <c r="A18" s="133"/>
      <c r="B18" s="133"/>
      <c r="C18" s="133"/>
      <c r="D18" s="13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</row>
    <row r="19" spans="1:27" ht="18.95" customHeight="1" x14ac:dyDescent="0.25">
      <c r="A19" s="243" t="str">
        <f>+'1'!A4</f>
        <v>Janeiro-abril</v>
      </c>
      <c r="B19" s="238" t="s">
        <v>6</v>
      </c>
      <c r="C19" s="239"/>
      <c r="D19" s="240"/>
      <c r="E19" s="239" t="s">
        <v>31</v>
      </c>
      <c r="F19" s="239"/>
      <c r="G19" s="239"/>
      <c r="H19" s="238" t="s">
        <v>18</v>
      </c>
      <c r="I19" s="239"/>
      <c r="J19" s="240"/>
      <c r="K19" s="239" t="s">
        <v>20</v>
      </c>
      <c r="L19" s="239"/>
      <c r="M19" s="239"/>
      <c r="N19" s="238" t="s">
        <v>24</v>
      </c>
      <c r="O19" s="239"/>
      <c r="P19" s="239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</row>
    <row r="20" spans="1:27" ht="18.95" customHeight="1" x14ac:dyDescent="0.25">
      <c r="A20" s="243"/>
      <c r="B20" s="252" t="s">
        <v>147</v>
      </c>
      <c r="C20" s="244"/>
      <c r="D20" s="244"/>
      <c r="E20" s="244"/>
      <c r="F20" s="244"/>
      <c r="G20" s="244"/>
      <c r="H20" s="244"/>
      <c r="I20" s="244"/>
      <c r="J20" s="244"/>
      <c r="K20" s="244"/>
      <c r="L20" s="244"/>
      <c r="M20" s="244"/>
      <c r="N20" s="244"/>
      <c r="O20" s="244"/>
      <c r="P20" s="244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</row>
    <row r="21" spans="1:27" ht="18.95" customHeight="1" x14ac:dyDescent="0.25">
      <c r="A21" s="5"/>
      <c r="B21" s="90" t="s">
        <v>189</v>
      </c>
      <c r="C21" s="91" t="s">
        <v>190</v>
      </c>
      <c r="D21" s="91"/>
      <c r="E21" s="90" t="s">
        <v>189</v>
      </c>
      <c r="F21" s="91" t="s">
        <v>190</v>
      </c>
      <c r="G21" s="91"/>
      <c r="H21" s="90" t="s">
        <v>189</v>
      </c>
      <c r="I21" s="91" t="s">
        <v>190</v>
      </c>
      <c r="J21" s="92"/>
      <c r="K21" s="90" t="s">
        <v>189</v>
      </c>
      <c r="L21" s="91" t="s">
        <v>190</v>
      </c>
      <c r="M21" s="91"/>
      <c r="N21" s="90" t="s">
        <v>189</v>
      </c>
      <c r="O21" s="91" t="s">
        <v>190</v>
      </c>
      <c r="P21" s="92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</row>
    <row r="22" spans="1:27" ht="17.100000000000001" customHeight="1" x14ac:dyDescent="0.25">
      <c r="A22" s="56" t="s">
        <v>71</v>
      </c>
      <c r="B22" s="94">
        <f>(D6/B6)-1</f>
        <v>7.6923076923076872E-2</v>
      </c>
      <c r="C22" s="95">
        <f>(D6/C6)-1</f>
        <v>0.16245487364620947</v>
      </c>
      <c r="D22" s="135"/>
      <c r="E22" s="97">
        <f>(G6/E6)-1</f>
        <v>-9.9999999999999978E-2</v>
      </c>
      <c r="F22" s="97">
        <f>(G6/F6)-1</f>
        <v>0.28571428571428581</v>
      </c>
      <c r="G22" s="136"/>
      <c r="H22" s="94">
        <f>(J6/H6)-1</f>
        <v>-0.38888888888888884</v>
      </c>
      <c r="I22" s="95">
        <f>(J6/I6)-1</f>
        <v>-0.2142857142857143</v>
      </c>
      <c r="J22" s="135"/>
      <c r="K22" s="97">
        <f>(M6/K6)-1</f>
        <v>6.6587395957193873E-2</v>
      </c>
      <c r="L22" s="97">
        <f>(M6/L6)-1</f>
        <v>0.1514762516046213</v>
      </c>
      <c r="M22" s="137"/>
      <c r="N22" s="138">
        <f>(P6/N6)-1</f>
        <v>-0.16428571428571426</v>
      </c>
      <c r="O22" s="139">
        <f>(P6/O6)-1</f>
        <v>0.10603371783496018</v>
      </c>
      <c r="P22" s="140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</row>
    <row r="23" spans="1:27" ht="17.100000000000001" customHeight="1" x14ac:dyDescent="0.25">
      <c r="A23" s="56" t="s">
        <v>144</v>
      </c>
      <c r="B23" s="99">
        <f t="shared" ref="B23:B30" si="6">(D7/B7)-1</f>
        <v>-2.779747553538503E-2</v>
      </c>
      <c r="C23" s="97">
        <f t="shared" ref="C23:C30" si="7">(D7/C7)-1</f>
        <v>2.2066497688981723E-2</v>
      </c>
      <c r="D23" s="141"/>
      <c r="E23" s="97">
        <f t="shared" ref="E23:E30" si="8">(G7/E7)-1</f>
        <v>-0.19607843137254899</v>
      </c>
      <c r="F23" s="97">
        <f t="shared" ref="F23:F30" si="9">(G7/F7)-1</f>
        <v>-0.2931034482758621</v>
      </c>
      <c r="G23" s="136"/>
      <c r="H23" s="99">
        <f t="shared" ref="H23:H30" si="10">(J7/H7)-1</f>
        <v>0.22818791946308714</v>
      </c>
      <c r="I23" s="97">
        <f t="shared" ref="I23:I30" si="11">(J7/I7)-1</f>
        <v>0.14375000000000004</v>
      </c>
      <c r="J23" s="141"/>
      <c r="K23" s="97">
        <f t="shared" ref="K23:K30" si="12">(M7/K7)-1</f>
        <v>-6.457094307561595E-2</v>
      </c>
      <c r="L23" s="97">
        <f t="shared" ref="L23:L30" si="13">(M7/L7)-1</f>
        <v>2.1065182829888673E-2</v>
      </c>
      <c r="M23" s="137"/>
      <c r="N23" s="142">
        <f t="shared" ref="N23:N30" si="14">(P7/N7)-1</f>
        <v>-0.17309249009596561</v>
      </c>
      <c r="O23" s="143">
        <f t="shared" ref="O23:O30" si="15">(P7/O7)-1</f>
        <v>-0.30836540154430458</v>
      </c>
      <c r="P23" s="140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</row>
    <row r="24" spans="1:27" ht="17.100000000000001" customHeight="1" x14ac:dyDescent="0.25">
      <c r="A24" s="56" t="s">
        <v>73</v>
      </c>
      <c r="B24" s="99">
        <f t="shared" si="6"/>
        <v>-6.3999999999999946E-2</v>
      </c>
      <c r="C24" s="97">
        <f t="shared" si="7"/>
        <v>-6.3999999999999946E-2</v>
      </c>
      <c r="D24" s="141"/>
      <c r="E24" s="97">
        <f t="shared" si="8"/>
        <v>-0.4</v>
      </c>
      <c r="F24" s="97">
        <f t="shared" si="9"/>
        <v>-0.4</v>
      </c>
      <c r="G24" s="136"/>
      <c r="H24" s="99">
        <f t="shared" si="10"/>
        <v>-0.3214285714285714</v>
      </c>
      <c r="I24" s="97">
        <f t="shared" si="11"/>
        <v>0.31034482758620685</v>
      </c>
      <c r="J24" s="141"/>
      <c r="K24" s="97">
        <f t="shared" si="12"/>
        <v>-0.10465116279069764</v>
      </c>
      <c r="L24" s="97">
        <f t="shared" si="13"/>
        <v>-0.14444444444444449</v>
      </c>
      <c r="M24" s="137"/>
      <c r="N24" s="142">
        <f t="shared" si="14"/>
        <v>-0.35897435897435903</v>
      </c>
      <c r="O24" s="143">
        <f t="shared" si="15"/>
        <v>-0.35897435897435903</v>
      </c>
      <c r="P24" s="140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</row>
    <row r="25" spans="1:27" ht="17.100000000000001" customHeight="1" x14ac:dyDescent="0.25">
      <c r="A25" s="56" t="s">
        <v>74</v>
      </c>
      <c r="B25" s="99">
        <f t="shared" si="6"/>
        <v>0.18267108167770418</v>
      </c>
      <c r="C25" s="97">
        <f t="shared" si="7"/>
        <v>2.6832774317201658E-2</v>
      </c>
      <c r="D25" s="141"/>
      <c r="E25" s="97">
        <f t="shared" si="8"/>
        <v>0.17948717948717952</v>
      </c>
      <c r="F25" s="97">
        <f t="shared" si="9"/>
        <v>9.5238095238095344E-2</v>
      </c>
      <c r="G25" s="136"/>
      <c r="H25" s="99">
        <f t="shared" si="10"/>
        <v>0.33974358974358965</v>
      </c>
      <c r="I25" s="97">
        <f t="shared" si="11"/>
        <v>-0.157258064516129</v>
      </c>
      <c r="J25" s="141"/>
      <c r="K25" s="97">
        <f t="shared" si="12"/>
        <v>0.1303976058144507</v>
      </c>
      <c r="L25" s="97">
        <f t="shared" si="13"/>
        <v>2.9996104402025603E-2</v>
      </c>
      <c r="M25" s="137"/>
      <c r="N25" s="142">
        <f t="shared" si="14"/>
        <v>-2.6921282170933036E-3</v>
      </c>
      <c r="O25" s="143">
        <f t="shared" si="15"/>
        <v>6.661778103681959E-2</v>
      </c>
      <c r="P25" s="140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</row>
    <row r="26" spans="1:27" ht="17.100000000000001" customHeight="1" x14ac:dyDescent="0.25">
      <c r="A26" s="56" t="s">
        <v>76</v>
      </c>
      <c r="B26" s="99">
        <f t="shared" si="6"/>
        <v>-0.29000000000000004</v>
      </c>
      <c r="C26" s="97">
        <f t="shared" si="7"/>
        <v>0</v>
      </c>
      <c r="D26" s="141"/>
      <c r="E26" s="97">
        <f t="shared" si="8"/>
        <v>-0.25</v>
      </c>
      <c r="F26" s="97">
        <f t="shared" si="9"/>
        <v>0</v>
      </c>
      <c r="G26" s="136"/>
      <c r="H26" s="99">
        <f t="shared" si="10"/>
        <v>0.10000000000000009</v>
      </c>
      <c r="I26" s="97">
        <f t="shared" si="11"/>
        <v>1.75</v>
      </c>
      <c r="J26" s="141"/>
      <c r="K26" s="97">
        <f t="shared" si="12"/>
        <v>-0.32258064516129037</v>
      </c>
      <c r="L26" s="97">
        <f t="shared" si="13"/>
        <v>-6.6666666666666652E-2</v>
      </c>
      <c r="M26" s="137"/>
      <c r="N26" s="142">
        <f t="shared" si="14"/>
        <v>5.6338028169014009E-2</v>
      </c>
      <c r="O26" s="143">
        <f t="shared" si="15"/>
        <v>0</v>
      </c>
      <c r="P26" s="140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</row>
    <row r="27" spans="1:27" ht="17.100000000000001" customHeight="1" x14ac:dyDescent="0.25">
      <c r="A27" s="56" t="s">
        <v>79</v>
      </c>
      <c r="B27" s="99">
        <f t="shared" si="6"/>
        <v>-0.10921501706484638</v>
      </c>
      <c r="C27" s="97">
        <f t="shared" si="7"/>
        <v>2.7559055118110187E-2</v>
      </c>
      <c r="D27" s="141"/>
      <c r="E27" s="97">
        <f t="shared" si="8"/>
        <v>0</v>
      </c>
      <c r="F27" s="97">
        <f t="shared" si="9"/>
        <v>-0.33333333333333337</v>
      </c>
      <c r="G27" s="136"/>
      <c r="H27" s="99">
        <f t="shared" si="10"/>
        <v>-0.23809523809523814</v>
      </c>
      <c r="I27" s="97">
        <f t="shared" si="11"/>
        <v>-0.11111111111111116</v>
      </c>
      <c r="J27" s="141"/>
      <c r="K27" s="97">
        <f t="shared" si="12"/>
        <v>-0.12368421052631584</v>
      </c>
      <c r="L27" s="97">
        <f t="shared" si="13"/>
        <v>2.4615384615384706E-2</v>
      </c>
      <c r="M27" s="137"/>
      <c r="N27" s="142">
        <f t="shared" si="14"/>
        <v>0.12260536398467425</v>
      </c>
      <c r="O27" s="143">
        <f t="shared" si="15"/>
        <v>-0.35121328224776505</v>
      </c>
      <c r="P27" s="140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</row>
    <row r="28" spans="1:27" ht="17.100000000000001" customHeight="1" x14ac:dyDescent="0.25">
      <c r="A28" s="56" t="s">
        <v>81</v>
      </c>
      <c r="B28" s="99">
        <f t="shared" si="6"/>
        <v>-0.1785714285714286</v>
      </c>
      <c r="C28" s="97">
        <f t="shared" si="7"/>
        <v>0.21052631578947367</v>
      </c>
      <c r="D28" s="141"/>
      <c r="E28" s="97">
        <f t="shared" si="8"/>
        <v>-1</v>
      </c>
      <c r="F28" s="97">
        <f t="shared" si="9"/>
        <v>-1</v>
      </c>
      <c r="G28" s="136"/>
      <c r="H28" s="99">
        <f t="shared" si="10"/>
        <v>-0.2857142857142857</v>
      </c>
      <c r="I28" s="97">
        <f t="shared" si="11"/>
        <v>-0.375</v>
      </c>
      <c r="J28" s="141"/>
      <c r="K28" s="97">
        <f t="shared" si="12"/>
        <v>-0.25471698113207553</v>
      </c>
      <c r="L28" s="97">
        <f t="shared" si="13"/>
        <v>0.12857142857142856</v>
      </c>
      <c r="M28" s="137"/>
      <c r="N28" s="142">
        <f t="shared" si="14"/>
        <v>-1</v>
      </c>
      <c r="O28" s="143">
        <f t="shared" si="15"/>
        <v>-1</v>
      </c>
      <c r="P28" s="140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</row>
    <row r="29" spans="1:27" ht="17.100000000000001" customHeight="1" x14ac:dyDescent="0.25">
      <c r="A29" s="56" t="s">
        <v>70</v>
      </c>
      <c r="B29" s="99">
        <f t="shared" si="6"/>
        <v>9.0909090909090828E-2</v>
      </c>
      <c r="C29" s="97">
        <f t="shared" si="7"/>
        <v>0.11219512195121961</v>
      </c>
      <c r="D29" s="141"/>
      <c r="E29" s="97">
        <f t="shared" si="8"/>
        <v>0.15384615384615374</v>
      </c>
      <c r="F29" s="97">
        <f t="shared" si="9"/>
        <v>0.25</v>
      </c>
      <c r="G29" s="136"/>
      <c r="H29" s="99">
        <f t="shared" si="10"/>
        <v>0.30000000000000004</v>
      </c>
      <c r="I29" s="97">
        <f t="shared" si="11"/>
        <v>8.3333333333333259E-2</v>
      </c>
      <c r="J29" s="141"/>
      <c r="K29" s="97">
        <f t="shared" si="12"/>
        <v>-1.2219959266802416E-2</v>
      </c>
      <c r="L29" s="97">
        <f t="shared" si="13"/>
        <v>9.7285067873303266E-2</v>
      </c>
      <c r="M29" s="137"/>
      <c r="N29" s="142">
        <f t="shared" si="14"/>
        <v>5.7692307692307709E-2</v>
      </c>
      <c r="O29" s="143">
        <f t="shared" si="15"/>
        <v>0.12390350877192957</v>
      </c>
      <c r="P29" s="140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</row>
    <row r="30" spans="1:27" ht="17.100000000000001" customHeight="1" thickBot="1" x14ac:dyDescent="0.3">
      <c r="A30" s="13" t="s">
        <v>35</v>
      </c>
      <c r="B30" s="106">
        <f t="shared" si="6"/>
        <v>1.108936725375087E-2</v>
      </c>
      <c r="C30" s="104">
        <f t="shared" si="7"/>
        <v>3.1859248692344355E-2</v>
      </c>
      <c r="D30" s="144"/>
      <c r="E30" s="104">
        <f t="shared" si="8"/>
        <v>-9.3959731543624136E-2</v>
      </c>
      <c r="F30" s="104">
        <f t="shared" si="9"/>
        <v>-0.12337662337662336</v>
      </c>
      <c r="G30" s="145"/>
      <c r="H30" s="106">
        <f t="shared" si="10"/>
        <v>0.13707165109034269</v>
      </c>
      <c r="I30" s="104">
        <f t="shared" si="11"/>
        <v>1.8131101813110284E-2</v>
      </c>
      <c r="J30" s="144"/>
      <c r="K30" s="104">
        <f t="shared" si="12"/>
        <v>-2.5945945945945903E-2</v>
      </c>
      <c r="L30" s="104">
        <f t="shared" si="13"/>
        <v>2.7952082144894419E-2</v>
      </c>
      <c r="M30" s="146"/>
      <c r="N30" s="147">
        <f t="shared" si="14"/>
        <v>-0.10389694739121036</v>
      </c>
      <c r="O30" s="148">
        <f t="shared" si="15"/>
        <v>-0.15044287509725307</v>
      </c>
      <c r="P30" s="149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</row>
    <row r="31" spans="1:27" x14ac:dyDescent="0.25">
      <c r="A31" s="253" t="s">
        <v>205</v>
      </c>
      <c r="B31" s="253"/>
      <c r="C31" s="253"/>
      <c r="D31" s="253"/>
      <c r="E31" s="253"/>
      <c r="F31" s="25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</row>
    <row r="32" spans="1:27" x14ac:dyDescent="0.25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</row>
    <row r="33" spans="1:27" x14ac:dyDescent="0.2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</row>
    <row r="34" spans="1:27" x14ac:dyDescent="0.2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</row>
    <row r="35" spans="1:27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</row>
    <row r="37" spans="1:27" x14ac:dyDescent="0.25">
      <c r="G37" s="63"/>
    </row>
    <row r="48" spans="1:27" x14ac:dyDescent="0.25">
      <c r="I48" s="63"/>
    </row>
  </sheetData>
  <mergeCells count="15">
    <mergeCell ref="A31:F31"/>
    <mergeCell ref="N19:P19"/>
    <mergeCell ref="B20:P20"/>
    <mergeCell ref="N4:P4"/>
    <mergeCell ref="K4:M4"/>
    <mergeCell ref="A4:A5"/>
    <mergeCell ref="B4:D4"/>
    <mergeCell ref="E4:G4"/>
    <mergeCell ref="H4:J4"/>
    <mergeCell ref="B19:D19"/>
    <mergeCell ref="E19:G19"/>
    <mergeCell ref="H19:J19"/>
    <mergeCell ref="K19:M19"/>
    <mergeCell ref="A19:A20"/>
    <mergeCell ref="A15:F1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2" orientation="portrait" verticalDpi="0" r:id="rId1"/>
  <ignoredErrors>
    <ignoredError sqref="B14:C14 E14:F14 H14:I14 K14:L14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E158A-04F4-4A77-9F10-98807B663144}">
  <sheetPr>
    <pageSetUpPr fitToPage="1"/>
  </sheetPr>
  <dimension ref="A1:AA48"/>
  <sheetViews>
    <sheetView showGridLines="0" zoomScaleNormal="100" workbookViewId="0">
      <selection activeCell="L2" sqref="L2"/>
    </sheetView>
  </sheetViews>
  <sheetFormatPr defaultColWidth="9.140625" defaultRowHeight="12" x14ac:dyDescent="0.2"/>
  <cols>
    <col min="1" max="1" width="18.7109375" style="3" customWidth="1"/>
    <col min="2" max="13" width="7.85546875" style="3" customWidth="1"/>
    <col min="14" max="14" width="3.42578125" style="3" customWidth="1"/>
    <col min="15" max="16384" width="9.140625" style="3"/>
  </cols>
  <sheetData>
    <row r="1" spans="1:27" ht="5.25" customHeight="1" x14ac:dyDescent="0.2"/>
    <row r="2" spans="1:27" ht="18.95" customHeight="1" x14ac:dyDescent="0.25">
      <c r="A2" s="16" t="s">
        <v>167</v>
      </c>
      <c r="B2" s="17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thickBot="1" x14ac:dyDescent="0.25">
      <c r="A3" s="2"/>
      <c r="B3" s="2"/>
      <c r="C3" s="2"/>
      <c r="D3" s="2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95" customHeight="1" x14ac:dyDescent="0.2">
      <c r="A4" s="236" t="str">
        <f>+'1'!A4</f>
        <v>Janeiro-abril</v>
      </c>
      <c r="B4" s="238" t="s">
        <v>6</v>
      </c>
      <c r="C4" s="239"/>
      <c r="D4" s="240"/>
      <c r="E4" s="239" t="s">
        <v>31</v>
      </c>
      <c r="F4" s="239"/>
      <c r="G4" s="239"/>
      <c r="H4" s="241" t="s">
        <v>18</v>
      </c>
      <c r="I4" s="239"/>
      <c r="J4" s="242"/>
      <c r="K4" s="239" t="s">
        <v>20</v>
      </c>
      <c r="L4" s="239"/>
      <c r="M4" s="239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" customHeight="1" x14ac:dyDescent="0.2">
      <c r="A5" s="237"/>
      <c r="B5" s="127">
        <v>2023</v>
      </c>
      <c r="C5" s="128">
        <v>2024</v>
      </c>
      <c r="D5" s="129" t="s">
        <v>188</v>
      </c>
      <c r="E5" s="127">
        <v>2023</v>
      </c>
      <c r="F5" s="128">
        <v>2024</v>
      </c>
      <c r="G5" s="129" t="s">
        <v>188</v>
      </c>
      <c r="H5" s="127">
        <v>2023</v>
      </c>
      <c r="I5" s="128">
        <v>2024</v>
      </c>
      <c r="J5" s="129" t="s">
        <v>188</v>
      </c>
      <c r="K5" s="127">
        <v>2023</v>
      </c>
      <c r="L5" s="128">
        <v>2024</v>
      </c>
      <c r="M5" s="129" t="s">
        <v>188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7.100000000000001" customHeight="1" x14ac:dyDescent="0.2">
      <c r="A6" s="56" t="s">
        <v>83</v>
      </c>
      <c r="B6" s="38">
        <v>854</v>
      </c>
      <c r="C6" s="39">
        <v>846</v>
      </c>
      <c r="D6" s="40">
        <f>(C6/B6)-1</f>
        <v>-9.3676814988290502E-3</v>
      </c>
      <c r="E6" s="44">
        <v>15</v>
      </c>
      <c r="F6" s="44">
        <v>5</v>
      </c>
      <c r="G6" s="43">
        <f t="shared" ref="G6:G23" si="0">(F6/E6)-1</f>
        <v>-0.66666666666666674</v>
      </c>
      <c r="H6" s="38">
        <v>65</v>
      </c>
      <c r="I6" s="39">
        <v>67</v>
      </c>
      <c r="J6" s="40">
        <f>(I6/H6)-1</f>
        <v>3.076923076923066E-2</v>
      </c>
      <c r="K6" s="44">
        <v>976</v>
      </c>
      <c r="L6" s="44">
        <v>956</v>
      </c>
      <c r="M6" s="43">
        <f>(L6/K6)-1</f>
        <v>-2.0491803278688492E-2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7.100000000000001" customHeight="1" x14ac:dyDescent="0.2">
      <c r="A7" s="56" t="s">
        <v>84</v>
      </c>
      <c r="B7" s="41">
        <v>154</v>
      </c>
      <c r="C7" s="44">
        <v>164</v>
      </c>
      <c r="D7" s="45">
        <f t="shared" ref="D7:D23" si="1">(C7/B7)-1</f>
        <v>6.4935064935064846E-2</v>
      </c>
      <c r="E7" s="44">
        <v>11</v>
      </c>
      <c r="F7" s="44">
        <v>5</v>
      </c>
      <c r="G7" s="43">
        <f t="shared" si="0"/>
        <v>-0.54545454545454541</v>
      </c>
      <c r="H7" s="41">
        <v>30</v>
      </c>
      <c r="I7" s="44">
        <v>37</v>
      </c>
      <c r="J7" s="45">
        <f t="shared" ref="J7:J23" si="2">(I7/H7)-1</f>
        <v>0.23333333333333339</v>
      </c>
      <c r="K7" s="44">
        <v>174</v>
      </c>
      <c r="L7" s="44">
        <v>164</v>
      </c>
      <c r="M7" s="43">
        <f t="shared" ref="M7:M23" si="3">(L7/K7)-1</f>
        <v>-5.7471264367816133E-2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7.100000000000001" customHeight="1" x14ac:dyDescent="0.2">
      <c r="A8" s="56" t="s">
        <v>85</v>
      </c>
      <c r="B8" s="41">
        <v>971</v>
      </c>
      <c r="C8" s="44">
        <v>1007</v>
      </c>
      <c r="D8" s="45">
        <f t="shared" si="1"/>
        <v>3.7075180226570525E-2</v>
      </c>
      <c r="E8" s="44">
        <v>9</v>
      </c>
      <c r="F8" s="44">
        <v>16</v>
      </c>
      <c r="G8" s="43">
        <f t="shared" si="0"/>
        <v>0.77777777777777768</v>
      </c>
      <c r="H8" s="41">
        <v>67</v>
      </c>
      <c r="I8" s="44">
        <v>55</v>
      </c>
      <c r="J8" s="45">
        <f t="shared" si="2"/>
        <v>-0.17910447761194026</v>
      </c>
      <c r="K8" s="44">
        <v>1140</v>
      </c>
      <c r="L8" s="44">
        <v>1194</v>
      </c>
      <c r="M8" s="43">
        <f t="shared" si="3"/>
        <v>4.7368421052631504E-2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7.100000000000001" customHeight="1" x14ac:dyDescent="0.2">
      <c r="A9" s="56" t="s">
        <v>86</v>
      </c>
      <c r="B9" s="41">
        <v>122</v>
      </c>
      <c r="C9" s="44">
        <v>103</v>
      </c>
      <c r="D9" s="45">
        <f t="shared" si="1"/>
        <v>-0.15573770491803274</v>
      </c>
      <c r="E9" s="44">
        <v>1</v>
      </c>
      <c r="F9" s="44">
        <v>3</v>
      </c>
      <c r="G9" s="43">
        <f t="shared" si="0"/>
        <v>2</v>
      </c>
      <c r="H9" s="41">
        <v>13</v>
      </c>
      <c r="I9" s="44">
        <v>18</v>
      </c>
      <c r="J9" s="45">
        <f t="shared" si="2"/>
        <v>0.38461538461538458</v>
      </c>
      <c r="K9" s="44">
        <v>146</v>
      </c>
      <c r="L9" s="44">
        <v>117</v>
      </c>
      <c r="M9" s="43">
        <f t="shared" si="3"/>
        <v>-0.19863013698630139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7.100000000000001" customHeight="1" x14ac:dyDescent="0.2">
      <c r="A10" s="56" t="s">
        <v>87</v>
      </c>
      <c r="B10" s="41">
        <v>177</v>
      </c>
      <c r="C10" s="44">
        <v>163</v>
      </c>
      <c r="D10" s="45">
        <f t="shared" si="1"/>
        <v>-7.9096045197740161E-2</v>
      </c>
      <c r="E10" s="44">
        <v>6</v>
      </c>
      <c r="F10" s="44">
        <v>6</v>
      </c>
      <c r="G10" s="43">
        <f t="shared" si="0"/>
        <v>0</v>
      </c>
      <c r="H10" s="41">
        <v>15</v>
      </c>
      <c r="I10" s="44">
        <v>20</v>
      </c>
      <c r="J10" s="45">
        <f t="shared" si="2"/>
        <v>0.33333333333333326</v>
      </c>
      <c r="K10" s="44">
        <v>223</v>
      </c>
      <c r="L10" s="44">
        <v>179</v>
      </c>
      <c r="M10" s="43">
        <f t="shared" si="3"/>
        <v>-0.19730941704035876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7.100000000000001" customHeight="1" x14ac:dyDescent="0.2">
      <c r="A11" s="56" t="s">
        <v>88</v>
      </c>
      <c r="B11" s="41">
        <v>476</v>
      </c>
      <c r="C11" s="44">
        <v>484</v>
      </c>
      <c r="D11" s="45">
        <f t="shared" si="1"/>
        <v>1.6806722689075571E-2</v>
      </c>
      <c r="E11" s="44">
        <v>6</v>
      </c>
      <c r="F11" s="44">
        <v>7</v>
      </c>
      <c r="G11" s="43">
        <f t="shared" si="0"/>
        <v>0.16666666666666674</v>
      </c>
      <c r="H11" s="41">
        <v>21</v>
      </c>
      <c r="I11" s="44">
        <v>33</v>
      </c>
      <c r="J11" s="45">
        <f t="shared" si="2"/>
        <v>0.5714285714285714</v>
      </c>
      <c r="K11" s="44">
        <v>557</v>
      </c>
      <c r="L11" s="44">
        <v>574</v>
      </c>
      <c r="M11" s="43">
        <f t="shared" si="3"/>
        <v>3.0520646319569078E-2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7.100000000000001" customHeight="1" x14ac:dyDescent="0.2">
      <c r="A12" s="56" t="s">
        <v>89</v>
      </c>
      <c r="B12" s="41">
        <v>131</v>
      </c>
      <c r="C12" s="44">
        <v>164</v>
      </c>
      <c r="D12" s="45">
        <f t="shared" si="1"/>
        <v>0.25190839694656497</v>
      </c>
      <c r="E12" s="44">
        <v>2</v>
      </c>
      <c r="F12" s="44">
        <v>6</v>
      </c>
      <c r="G12" s="43">
        <f t="shared" si="0"/>
        <v>2</v>
      </c>
      <c r="H12" s="41">
        <v>27</v>
      </c>
      <c r="I12" s="44">
        <v>25</v>
      </c>
      <c r="J12" s="45">
        <f t="shared" si="2"/>
        <v>-7.407407407407407E-2</v>
      </c>
      <c r="K12" s="44">
        <v>160</v>
      </c>
      <c r="L12" s="44">
        <v>181</v>
      </c>
      <c r="M12" s="43">
        <f t="shared" si="3"/>
        <v>0.13125000000000009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7.100000000000001" customHeight="1" x14ac:dyDescent="0.2">
      <c r="A13" s="56" t="s">
        <v>90</v>
      </c>
      <c r="B13" s="41">
        <v>597</v>
      </c>
      <c r="C13" s="44">
        <v>655</v>
      </c>
      <c r="D13" s="45">
        <f t="shared" si="1"/>
        <v>9.7152428810720171E-2</v>
      </c>
      <c r="E13" s="44">
        <v>9</v>
      </c>
      <c r="F13" s="44">
        <v>8</v>
      </c>
      <c r="G13" s="43">
        <f t="shared" si="0"/>
        <v>-0.11111111111111116</v>
      </c>
      <c r="H13" s="41">
        <v>67</v>
      </c>
      <c r="I13" s="44">
        <v>70</v>
      </c>
      <c r="J13" s="45">
        <f t="shared" si="2"/>
        <v>4.4776119402984982E-2</v>
      </c>
      <c r="K13" s="44">
        <v>655</v>
      </c>
      <c r="L13" s="44">
        <v>690</v>
      </c>
      <c r="M13" s="43">
        <f t="shared" si="3"/>
        <v>5.3435114503816772E-2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7.100000000000001" customHeight="1" x14ac:dyDescent="0.2">
      <c r="A14" s="56" t="s">
        <v>91</v>
      </c>
      <c r="B14" s="41">
        <v>124</v>
      </c>
      <c r="C14" s="44">
        <v>135</v>
      </c>
      <c r="D14" s="45">
        <f t="shared" si="1"/>
        <v>8.870967741935476E-2</v>
      </c>
      <c r="E14" s="44">
        <v>2</v>
      </c>
      <c r="F14" s="44">
        <v>2</v>
      </c>
      <c r="G14" s="43">
        <f t="shared" si="0"/>
        <v>0</v>
      </c>
      <c r="H14" s="41">
        <v>10</v>
      </c>
      <c r="I14" s="44">
        <v>13</v>
      </c>
      <c r="J14" s="45">
        <f t="shared" si="2"/>
        <v>0.30000000000000004</v>
      </c>
      <c r="K14" s="44">
        <v>153</v>
      </c>
      <c r="L14" s="44">
        <v>156</v>
      </c>
      <c r="M14" s="43">
        <f t="shared" si="3"/>
        <v>1.9607843137254832E-2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7.100000000000001" customHeight="1" x14ac:dyDescent="0.2">
      <c r="A15" s="56" t="s">
        <v>92</v>
      </c>
      <c r="B15" s="41">
        <v>503</v>
      </c>
      <c r="C15" s="44">
        <v>559</v>
      </c>
      <c r="D15" s="45">
        <f t="shared" si="1"/>
        <v>0.11133200795228637</v>
      </c>
      <c r="E15" s="44">
        <v>10</v>
      </c>
      <c r="F15" s="44">
        <v>15</v>
      </c>
      <c r="G15" s="43">
        <f t="shared" si="0"/>
        <v>0.5</v>
      </c>
      <c r="H15" s="41">
        <v>44</v>
      </c>
      <c r="I15" s="44">
        <v>53</v>
      </c>
      <c r="J15" s="45">
        <f t="shared" si="2"/>
        <v>0.20454545454545459</v>
      </c>
      <c r="K15" s="44">
        <v>578</v>
      </c>
      <c r="L15" s="44">
        <v>634</v>
      </c>
      <c r="M15" s="43">
        <f t="shared" si="3"/>
        <v>9.6885813148788857E-2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7.100000000000001" customHeight="1" x14ac:dyDescent="0.2">
      <c r="A16" s="56" t="s">
        <v>93</v>
      </c>
      <c r="B16" s="41">
        <v>2268</v>
      </c>
      <c r="C16" s="44">
        <v>2348</v>
      </c>
      <c r="D16" s="45">
        <f t="shared" si="1"/>
        <v>3.5273368606701938E-2</v>
      </c>
      <c r="E16" s="44">
        <v>13</v>
      </c>
      <c r="F16" s="44">
        <v>17</v>
      </c>
      <c r="G16" s="43">
        <f t="shared" si="0"/>
        <v>0.30769230769230771</v>
      </c>
      <c r="H16" s="41">
        <v>97</v>
      </c>
      <c r="I16" s="44">
        <v>89</v>
      </c>
      <c r="J16" s="45">
        <f t="shared" si="2"/>
        <v>-8.2474226804123751E-2</v>
      </c>
      <c r="K16" s="44">
        <v>2651</v>
      </c>
      <c r="L16" s="44">
        <v>2740</v>
      </c>
      <c r="M16" s="43">
        <f t="shared" si="3"/>
        <v>3.3572236891739049E-2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7.100000000000001" customHeight="1" x14ac:dyDescent="0.2">
      <c r="A17" s="56" t="s">
        <v>94</v>
      </c>
      <c r="B17" s="41">
        <v>99</v>
      </c>
      <c r="C17" s="44">
        <v>90</v>
      </c>
      <c r="D17" s="45">
        <f t="shared" si="1"/>
        <v>-9.0909090909090939E-2</v>
      </c>
      <c r="E17" s="44">
        <v>6</v>
      </c>
      <c r="F17" s="44">
        <v>2</v>
      </c>
      <c r="G17" s="43">
        <f t="shared" si="0"/>
        <v>-0.66666666666666674</v>
      </c>
      <c r="H17" s="41">
        <v>14</v>
      </c>
      <c r="I17" s="44">
        <v>6</v>
      </c>
      <c r="J17" s="45">
        <f t="shared" si="2"/>
        <v>-0.5714285714285714</v>
      </c>
      <c r="K17" s="44">
        <v>108</v>
      </c>
      <c r="L17" s="44">
        <v>97</v>
      </c>
      <c r="M17" s="43">
        <f t="shared" si="3"/>
        <v>-0.10185185185185186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7.100000000000001" customHeight="1" x14ac:dyDescent="0.2">
      <c r="A18" s="56" t="s">
        <v>95</v>
      </c>
      <c r="B18" s="41">
        <v>1902</v>
      </c>
      <c r="C18" s="44">
        <v>1892</v>
      </c>
      <c r="D18" s="45">
        <f t="shared" si="1"/>
        <v>-5.2576235541534899E-3</v>
      </c>
      <c r="E18" s="44">
        <v>26</v>
      </c>
      <c r="F18" s="44">
        <v>22</v>
      </c>
      <c r="G18" s="43">
        <f t="shared" si="0"/>
        <v>-0.15384615384615385</v>
      </c>
      <c r="H18" s="41">
        <v>65</v>
      </c>
      <c r="I18" s="44">
        <v>59</v>
      </c>
      <c r="J18" s="45">
        <f t="shared" si="2"/>
        <v>-9.2307692307692313E-2</v>
      </c>
      <c r="K18" s="44">
        <v>2279</v>
      </c>
      <c r="L18" s="44">
        <v>2244</v>
      </c>
      <c r="M18" s="43">
        <f t="shared" si="3"/>
        <v>-1.5357612988152747E-2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7.100000000000001" customHeight="1" x14ac:dyDescent="0.2">
      <c r="A19" s="56" t="s">
        <v>96</v>
      </c>
      <c r="B19" s="41">
        <v>465</v>
      </c>
      <c r="C19" s="44">
        <v>515</v>
      </c>
      <c r="D19" s="45">
        <f t="shared" si="1"/>
        <v>0.10752688172043001</v>
      </c>
      <c r="E19" s="44">
        <v>10</v>
      </c>
      <c r="F19" s="44">
        <v>8</v>
      </c>
      <c r="G19" s="43">
        <f t="shared" si="0"/>
        <v>-0.19999999999999996</v>
      </c>
      <c r="H19" s="41">
        <v>54</v>
      </c>
      <c r="I19" s="44">
        <v>72</v>
      </c>
      <c r="J19" s="45">
        <f t="shared" si="2"/>
        <v>0.33333333333333326</v>
      </c>
      <c r="K19" s="44">
        <v>541</v>
      </c>
      <c r="L19" s="44">
        <v>601</v>
      </c>
      <c r="M19" s="43">
        <f t="shared" si="3"/>
        <v>0.11090573012939009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7.100000000000001" customHeight="1" x14ac:dyDescent="0.2">
      <c r="A20" s="56" t="s">
        <v>97</v>
      </c>
      <c r="B20" s="41">
        <v>882</v>
      </c>
      <c r="C20" s="44">
        <v>831</v>
      </c>
      <c r="D20" s="45">
        <f t="shared" si="1"/>
        <v>-5.7823129251700633E-2</v>
      </c>
      <c r="E20" s="44">
        <v>12</v>
      </c>
      <c r="F20" s="44">
        <v>4</v>
      </c>
      <c r="G20" s="43">
        <f t="shared" si="0"/>
        <v>-0.66666666666666674</v>
      </c>
      <c r="H20" s="41">
        <v>51</v>
      </c>
      <c r="I20" s="44">
        <v>52</v>
      </c>
      <c r="J20" s="45">
        <f t="shared" si="2"/>
        <v>1.9607843137254832E-2</v>
      </c>
      <c r="K20" s="44">
        <v>1032</v>
      </c>
      <c r="L20" s="44">
        <v>1006</v>
      </c>
      <c r="M20" s="43">
        <f t="shared" si="3"/>
        <v>-2.5193798449612448E-2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7.100000000000001" customHeight="1" x14ac:dyDescent="0.2">
      <c r="A21" s="56" t="s">
        <v>98</v>
      </c>
      <c r="B21" s="41">
        <v>232</v>
      </c>
      <c r="C21" s="44">
        <v>279</v>
      </c>
      <c r="D21" s="45">
        <f t="shared" si="1"/>
        <v>0.20258620689655182</v>
      </c>
      <c r="E21" s="44">
        <v>4</v>
      </c>
      <c r="F21" s="44">
        <v>0</v>
      </c>
      <c r="G21" s="43">
        <f t="shared" si="0"/>
        <v>-1</v>
      </c>
      <c r="H21" s="41">
        <v>25</v>
      </c>
      <c r="I21" s="44">
        <v>20</v>
      </c>
      <c r="J21" s="45">
        <f t="shared" si="2"/>
        <v>-0.19999999999999996</v>
      </c>
      <c r="K21" s="44">
        <v>262</v>
      </c>
      <c r="L21" s="44">
        <v>340</v>
      </c>
      <c r="M21" s="43">
        <f t="shared" si="3"/>
        <v>0.29770992366412208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7.100000000000001" customHeight="1" x14ac:dyDescent="0.2">
      <c r="A22" s="56" t="s">
        <v>99</v>
      </c>
      <c r="B22" s="41">
        <v>194</v>
      </c>
      <c r="C22" s="44">
        <v>197</v>
      </c>
      <c r="D22" s="45">
        <f t="shared" si="1"/>
        <v>1.5463917525773141E-2</v>
      </c>
      <c r="E22" s="44">
        <v>7</v>
      </c>
      <c r="F22" s="44">
        <v>1</v>
      </c>
      <c r="G22" s="43">
        <f t="shared" si="0"/>
        <v>-0.85714285714285721</v>
      </c>
      <c r="H22" s="41">
        <v>23</v>
      </c>
      <c r="I22" s="44">
        <v>13</v>
      </c>
      <c r="J22" s="45">
        <f t="shared" si="2"/>
        <v>-0.43478260869565222</v>
      </c>
      <c r="K22" s="44">
        <v>220</v>
      </c>
      <c r="L22" s="44">
        <v>238</v>
      </c>
      <c r="M22" s="43">
        <f t="shared" si="3"/>
        <v>8.181818181818179E-2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7.100000000000001" customHeight="1" x14ac:dyDescent="0.2">
      <c r="A23" s="56" t="s">
        <v>100</v>
      </c>
      <c r="B23" s="41">
        <v>364</v>
      </c>
      <c r="C23" s="44">
        <v>418</v>
      </c>
      <c r="D23" s="45">
        <f t="shared" si="1"/>
        <v>0.14835164835164827</v>
      </c>
      <c r="E23" s="44">
        <v>5</v>
      </c>
      <c r="F23" s="44">
        <v>8</v>
      </c>
      <c r="G23" s="43">
        <f t="shared" si="0"/>
        <v>0.60000000000000009</v>
      </c>
      <c r="H23" s="41">
        <v>29</v>
      </c>
      <c r="I23" s="44">
        <v>28</v>
      </c>
      <c r="J23" s="45">
        <f t="shared" si="2"/>
        <v>-3.4482758620689613E-2</v>
      </c>
      <c r="K23" s="44">
        <v>416</v>
      </c>
      <c r="L23" s="44">
        <v>503</v>
      </c>
      <c r="M23" s="43">
        <f t="shared" si="3"/>
        <v>0.20913461538461542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7.100000000000001" customHeight="1" thickBot="1" x14ac:dyDescent="0.25">
      <c r="A24" s="13" t="s">
        <v>35</v>
      </c>
      <c r="B24" s="9">
        <f>SUM(B6:B23)</f>
        <v>10515</v>
      </c>
      <c r="C24" s="14">
        <f>SUM(C6:C23)</f>
        <v>10850</v>
      </c>
      <c r="D24" s="34">
        <f>(C24/B24)-1</f>
        <v>3.1859248692344355E-2</v>
      </c>
      <c r="E24" s="14">
        <f>SUM(E6:E23)</f>
        <v>154</v>
      </c>
      <c r="F24" s="14">
        <f>SUM(F6:F23)</f>
        <v>135</v>
      </c>
      <c r="G24" s="28">
        <f>(F24/E24)-1</f>
        <v>-0.12337662337662336</v>
      </c>
      <c r="H24" s="9">
        <f>SUM(H6:H23)</f>
        <v>717</v>
      </c>
      <c r="I24" s="14">
        <f>SUM(I6:I23)</f>
        <v>730</v>
      </c>
      <c r="J24" s="34">
        <f>(I24/H24)-1</f>
        <v>1.8131101813110284E-2</v>
      </c>
      <c r="K24" s="14">
        <f>SUM(K6:K23)</f>
        <v>12271</v>
      </c>
      <c r="L24" s="14">
        <f>SUM(L6:L23)</f>
        <v>12614</v>
      </c>
      <c r="M24" s="28">
        <f>(L24/K24)-1</f>
        <v>2.7952082144894419E-2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8.9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8.9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8.9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8.9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8.9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8.9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8.9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8.9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8.9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8.9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7" spans="1:27" x14ac:dyDescent="0.2">
      <c r="G37" s="1"/>
    </row>
    <row r="48" spans="1:27" x14ac:dyDescent="0.2">
      <c r="I48" s="1"/>
    </row>
  </sheetData>
  <mergeCells count="5">
    <mergeCell ref="A4:A5"/>
    <mergeCell ref="B4:D4"/>
    <mergeCell ref="E4:G4"/>
    <mergeCell ref="H4:J4"/>
    <mergeCell ref="K4:M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verticalDpi="0" r:id="rId1"/>
  <ignoredErrors>
    <ignoredError sqref="B24:C24 E24:F24 H24:I24 K24:L24" formulaRange="1"/>
    <ignoredError sqref="D24 G24 J24" 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365A0-4AE6-40F2-8253-485377C268BB}">
  <sheetPr>
    <pageSetUpPr fitToPage="1"/>
  </sheetPr>
  <dimension ref="A1:U48"/>
  <sheetViews>
    <sheetView showGridLines="0" zoomScaleNormal="100" workbookViewId="0">
      <selection activeCell="N13" sqref="N13"/>
    </sheetView>
  </sheetViews>
  <sheetFormatPr defaultColWidth="9.140625" defaultRowHeight="12" x14ac:dyDescent="0.2"/>
  <cols>
    <col min="1" max="1" width="18.7109375" style="3" customWidth="1"/>
    <col min="2" max="10" width="7.85546875" style="3" customWidth="1"/>
    <col min="11" max="11" width="3.28515625" style="3" customWidth="1"/>
    <col min="12" max="16384" width="9.140625" style="3"/>
  </cols>
  <sheetData>
    <row r="1" spans="1:21" ht="6" customHeight="1" x14ac:dyDescent="0.2"/>
    <row r="2" spans="1:21" ht="18.95" customHeight="1" x14ac:dyDescent="0.25">
      <c r="A2" s="16" t="s">
        <v>217</v>
      </c>
      <c r="B2" s="17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8.95" customHeight="1" thickBot="1" x14ac:dyDescent="0.25">
      <c r="A3" s="2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8.95" customHeight="1" x14ac:dyDescent="0.2">
      <c r="A4" s="236" t="str">
        <f>+'1'!A4</f>
        <v>Janeiro-abril</v>
      </c>
      <c r="B4" s="238" t="s">
        <v>31</v>
      </c>
      <c r="C4" s="239"/>
      <c r="D4" s="240"/>
      <c r="E4" s="238" t="s">
        <v>18</v>
      </c>
      <c r="F4" s="239"/>
      <c r="G4" s="240"/>
      <c r="H4" s="239" t="s">
        <v>20</v>
      </c>
      <c r="I4" s="239"/>
      <c r="J4" s="239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30" customHeight="1" x14ac:dyDescent="0.2">
      <c r="A5" s="237"/>
      <c r="B5" s="30">
        <v>2019</v>
      </c>
      <c r="C5" s="29">
        <v>2023</v>
      </c>
      <c r="D5" s="233">
        <v>2024</v>
      </c>
      <c r="E5" s="30">
        <v>2019</v>
      </c>
      <c r="F5" s="29">
        <v>2023</v>
      </c>
      <c r="G5" s="233">
        <v>2024</v>
      </c>
      <c r="H5" s="30">
        <v>2019</v>
      </c>
      <c r="I5" s="29">
        <v>2023</v>
      </c>
      <c r="J5" s="233">
        <v>2024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8.95" customHeight="1" x14ac:dyDescent="0.2">
      <c r="A6" s="56" t="s">
        <v>101</v>
      </c>
      <c r="B6" s="114">
        <v>99</v>
      </c>
      <c r="C6" s="115">
        <v>103</v>
      </c>
      <c r="D6" s="116">
        <v>98</v>
      </c>
      <c r="E6" s="44">
        <v>390</v>
      </c>
      <c r="F6" s="44">
        <v>499</v>
      </c>
      <c r="G6" s="117">
        <v>491</v>
      </c>
      <c r="H6" s="38">
        <v>8244</v>
      </c>
      <c r="I6" s="39">
        <v>8262</v>
      </c>
      <c r="J6" s="118">
        <v>8454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8.95" customHeight="1" x14ac:dyDescent="0.2">
      <c r="A7" s="56" t="s">
        <v>102</v>
      </c>
      <c r="B7" s="119">
        <v>21</v>
      </c>
      <c r="C7" s="120">
        <v>26</v>
      </c>
      <c r="D7" s="121">
        <v>20</v>
      </c>
      <c r="E7" s="44">
        <v>96</v>
      </c>
      <c r="F7" s="44">
        <v>106</v>
      </c>
      <c r="G7" s="117">
        <v>96</v>
      </c>
      <c r="H7" s="41">
        <v>3039</v>
      </c>
      <c r="I7" s="44">
        <v>2555</v>
      </c>
      <c r="J7" s="117">
        <v>2590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8.95" customHeight="1" x14ac:dyDescent="0.2">
      <c r="A8" s="56" t="s">
        <v>103</v>
      </c>
      <c r="B8" s="119">
        <v>29</v>
      </c>
      <c r="C8" s="120">
        <v>25</v>
      </c>
      <c r="D8" s="121">
        <v>17</v>
      </c>
      <c r="E8" s="44">
        <v>156</v>
      </c>
      <c r="F8" s="44">
        <v>112</v>
      </c>
      <c r="G8" s="117">
        <v>143</v>
      </c>
      <c r="H8" s="41">
        <v>1667</v>
      </c>
      <c r="I8" s="44">
        <v>1454</v>
      </c>
      <c r="J8" s="117">
        <v>1570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8.95" customHeight="1" thickBot="1" x14ac:dyDescent="0.25">
      <c r="A9" s="13" t="s">
        <v>35</v>
      </c>
      <c r="B9" s="9">
        <f t="shared" ref="B9:J9" si="0">SUM(B6:B8)</f>
        <v>149</v>
      </c>
      <c r="C9" s="14">
        <f t="shared" si="0"/>
        <v>154</v>
      </c>
      <c r="D9" s="89">
        <f t="shared" si="0"/>
        <v>135</v>
      </c>
      <c r="E9" s="14">
        <f t="shared" si="0"/>
        <v>642</v>
      </c>
      <c r="F9" s="14">
        <f t="shared" si="0"/>
        <v>717</v>
      </c>
      <c r="G9" s="14">
        <f t="shared" si="0"/>
        <v>730</v>
      </c>
      <c r="H9" s="9">
        <f t="shared" si="0"/>
        <v>12950</v>
      </c>
      <c r="I9" s="14">
        <f t="shared" si="0"/>
        <v>12271</v>
      </c>
      <c r="J9" s="14">
        <f t="shared" si="0"/>
        <v>12614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8.9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8.95" customHeight="1" x14ac:dyDescent="0.25">
      <c r="A11" s="16" t="s">
        <v>218</v>
      </c>
      <c r="B11" s="2"/>
      <c r="C11" s="2"/>
      <c r="D11" s="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8.95" customHeight="1" thickBot="1" x14ac:dyDescent="0.25">
      <c r="A12" s="2"/>
      <c r="B12" s="2"/>
      <c r="C12" s="2"/>
      <c r="D12" s="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8.95" customHeight="1" x14ac:dyDescent="0.2">
      <c r="A13" s="236" t="str">
        <f>+'1'!A4</f>
        <v>Janeiro-abril</v>
      </c>
      <c r="B13" s="238" t="s">
        <v>31</v>
      </c>
      <c r="C13" s="239"/>
      <c r="D13" s="239"/>
      <c r="E13" s="238" t="s">
        <v>18</v>
      </c>
      <c r="F13" s="239"/>
      <c r="G13" s="240"/>
      <c r="H13" s="239" t="s">
        <v>20</v>
      </c>
      <c r="I13" s="239"/>
      <c r="J13" s="239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8.95" customHeight="1" x14ac:dyDescent="0.2">
      <c r="A14" s="237"/>
      <c r="B14" s="254" t="s">
        <v>147</v>
      </c>
      <c r="C14" s="255"/>
      <c r="D14" s="255"/>
      <c r="E14" s="255"/>
      <c r="F14" s="255"/>
      <c r="G14" s="255"/>
      <c r="H14" s="255"/>
      <c r="I14" s="255"/>
      <c r="J14" s="255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8.95" customHeight="1" x14ac:dyDescent="0.2">
      <c r="A15" s="61"/>
      <c r="B15" s="122" t="s">
        <v>189</v>
      </c>
      <c r="C15" s="123" t="s">
        <v>190</v>
      </c>
      <c r="D15" s="124"/>
      <c r="E15" s="122" t="s">
        <v>189</v>
      </c>
      <c r="F15" s="123" t="s">
        <v>190</v>
      </c>
      <c r="G15" s="123"/>
      <c r="H15" s="122" t="s">
        <v>189</v>
      </c>
      <c r="I15" s="123" t="s">
        <v>190</v>
      </c>
      <c r="J15" s="123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8.95" customHeight="1" x14ac:dyDescent="0.2">
      <c r="A16" s="56" t="s">
        <v>101</v>
      </c>
      <c r="B16" s="99">
        <f>(D6/B6)-1</f>
        <v>-1.0101010101010055E-2</v>
      </c>
      <c r="C16" s="97">
        <f>(D6/C6)-1</f>
        <v>-4.8543689320388328E-2</v>
      </c>
      <c r="D16" s="100"/>
      <c r="E16" s="97">
        <f>(G6/E6)-1</f>
        <v>0.25897435897435894</v>
      </c>
      <c r="F16" s="97">
        <f>(G6/F6)-1</f>
        <v>-1.6032064128256529E-2</v>
      </c>
      <c r="G16" s="98"/>
      <c r="H16" s="99">
        <f>(J6/H6)-1</f>
        <v>2.5473071324599639E-2</v>
      </c>
      <c r="I16" s="97">
        <f>(J6/I6)-1</f>
        <v>2.3238925199709604E-2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8.95" customHeight="1" x14ac:dyDescent="0.2">
      <c r="A17" s="56" t="s">
        <v>102</v>
      </c>
      <c r="B17" s="99">
        <f>(D7/B7)-1</f>
        <v>-4.7619047619047672E-2</v>
      </c>
      <c r="C17" s="97">
        <f>(D7/C7)-1</f>
        <v>-0.23076923076923073</v>
      </c>
      <c r="D17" s="100"/>
      <c r="E17" s="97">
        <f>(G7/E7)-1</f>
        <v>0</v>
      </c>
      <c r="F17" s="97">
        <f>(G7/F7)-1</f>
        <v>-9.4339622641509413E-2</v>
      </c>
      <c r="G17" s="98"/>
      <c r="H17" s="99">
        <f>(J7/H7)-1</f>
        <v>-0.14774596906877258</v>
      </c>
      <c r="I17" s="97">
        <f>(J7/I7)-1</f>
        <v>1.3698630136986356E-2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8.95" customHeight="1" x14ac:dyDescent="0.2">
      <c r="A18" s="56" t="s">
        <v>103</v>
      </c>
      <c r="B18" s="99">
        <f>(D8/B8)-1</f>
        <v>-0.41379310344827591</v>
      </c>
      <c r="C18" s="97">
        <f>(D8/C8)-1</f>
        <v>-0.31999999999999995</v>
      </c>
      <c r="D18" s="100"/>
      <c r="E18" s="97">
        <f>(G8/E8)-1</f>
        <v>-8.333333333333337E-2</v>
      </c>
      <c r="F18" s="97">
        <f>(G8/F8)-1</f>
        <v>0.27678571428571419</v>
      </c>
      <c r="G18" s="98"/>
      <c r="H18" s="99">
        <f>(J8/H8)-1</f>
        <v>-5.8188362327534549E-2</v>
      </c>
      <c r="I18" s="97">
        <f>(J8/I8)-1</f>
        <v>7.9779917469050998E-2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8.95" customHeight="1" thickBot="1" x14ac:dyDescent="0.25">
      <c r="A19" s="13" t="s">
        <v>35</v>
      </c>
      <c r="B19" s="106">
        <f>(D9/B9)-1</f>
        <v>-9.3959731543624136E-2</v>
      </c>
      <c r="C19" s="104">
        <f>(D9/C9)-1</f>
        <v>-0.12337662337662336</v>
      </c>
      <c r="D19" s="125"/>
      <c r="E19" s="104">
        <f>(G9/E9)-1</f>
        <v>0.13707165109034269</v>
      </c>
      <c r="F19" s="104">
        <f>(G9/F9)-1</f>
        <v>1.8131101813110284E-2</v>
      </c>
      <c r="G19" s="105"/>
      <c r="H19" s="106">
        <f>(J9/H9)-1</f>
        <v>-2.5945945945945903E-2</v>
      </c>
      <c r="I19" s="104">
        <f>(J9/I9)-1</f>
        <v>2.7952082144894419E-2</v>
      </c>
      <c r="J19" s="126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8.9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8.9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8.9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8.9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8.9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8.9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8.9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7" spans="7:9" x14ac:dyDescent="0.2">
      <c r="G37" s="1"/>
    </row>
    <row r="48" spans="7:9" x14ac:dyDescent="0.2">
      <c r="I48" s="1"/>
    </row>
  </sheetData>
  <mergeCells count="9">
    <mergeCell ref="H13:J13"/>
    <mergeCell ref="B14:J14"/>
    <mergeCell ref="A4:A5"/>
    <mergeCell ref="B4:D4"/>
    <mergeCell ref="E4:G4"/>
    <mergeCell ref="H4:J4"/>
    <mergeCell ref="B13:D13"/>
    <mergeCell ref="E13:G13"/>
    <mergeCell ref="A13:A14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verticalDpi="0" r:id="rId1"/>
  <ignoredErrors>
    <ignoredError sqref="B9:C9 H9:I9 E9:F9 D9 G9 J9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C774C-D7D7-4218-B181-2175F3BB76EA}">
  <sheetPr>
    <pageSetUpPr fitToPage="1"/>
  </sheetPr>
  <dimension ref="A1:AA48"/>
  <sheetViews>
    <sheetView showGridLines="0" zoomScaleNormal="100" workbookViewId="0">
      <selection activeCell="D18" sqref="D18"/>
    </sheetView>
  </sheetViews>
  <sheetFormatPr defaultColWidth="9.140625" defaultRowHeight="12" x14ac:dyDescent="0.2"/>
  <cols>
    <col min="1" max="1" width="18.7109375" style="3" customWidth="1"/>
    <col min="2" max="6" width="9.7109375" style="3" customWidth="1"/>
    <col min="7" max="7" width="4.42578125" style="3" customWidth="1"/>
    <col min="8" max="16384" width="9.140625" style="3"/>
  </cols>
  <sheetData>
    <row r="1" spans="1:27" ht="6.75" customHeight="1" x14ac:dyDescent="0.2"/>
    <row r="2" spans="1:27" ht="18.95" customHeight="1" x14ac:dyDescent="0.25">
      <c r="A2" s="16" t="s">
        <v>168</v>
      </c>
      <c r="B2" s="17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thickBot="1" x14ac:dyDescent="0.25">
      <c r="A3" s="2"/>
      <c r="B3" s="2"/>
      <c r="C3" s="2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95" customHeight="1" x14ac:dyDescent="0.2">
      <c r="A4" s="236" t="str">
        <f>+'1'!A4</f>
        <v>Janeiro-abril</v>
      </c>
      <c r="B4" s="256" t="s">
        <v>131</v>
      </c>
      <c r="C4" s="257"/>
      <c r="D4" s="257"/>
      <c r="E4" s="257"/>
      <c r="F4" s="25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" customHeight="1" x14ac:dyDescent="0.2">
      <c r="A5" s="237"/>
      <c r="B5" s="108">
        <v>2019</v>
      </c>
      <c r="C5" s="109">
        <v>2023</v>
      </c>
      <c r="D5" s="110">
        <v>2024</v>
      </c>
      <c r="E5" s="111" t="s">
        <v>185</v>
      </c>
      <c r="F5" s="111" t="s">
        <v>188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8.95" customHeight="1" x14ac:dyDescent="0.2">
      <c r="A6" s="56" t="s">
        <v>134</v>
      </c>
      <c r="B6" s="88">
        <v>13522</v>
      </c>
      <c r="C6" s="44">
        <v>12405</v>
      </c>
      <c r="D6" s="42">
        <v>12830</v>
      </c>
      <c r="E6" s="112">
        <f>(D6/B6)-1</f>
        <v>-5.1175861558940938E-2</v>
      </c>
      <c r="F6" s="43">
        <f>(D6/C6)-1</f>
        <v>3.4260378879484188E-2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.95" customHeight="1" x14ac:dyDescent="0.2">
      <c r="A7" s="56" t="s">
        <v>135</v>
      </c>
      <c r="B7" s="88">
        <v>480</v>
      </c>
      <c r="C7" s="44">
        <v>466</v>
      </c>
      <c r="D7" s="42">
        <v>474</v>
      </c>
      <c r="E7" s="112">
        <f t="shared" ref="E7:E13" si="0">(D7/B7)-1</f>
        <v>-1.2499999999999956E-2</v>
      </c>
      <c r="F7" s="43">
        <f t="shared" ref="F7:F12" si="1">(D7/C7)-1</f>
        <v>1.716738197424883E-2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.95" customHeight="1" x14ac:dyDescent="0.2">
      <c r="A8" s="56" t="s">
        <v>130</v>
      </c>
      <c r="B8" s="88">
        <v>745</v>
      </c>
      <c r="C8" s="44">
        <v>531</v>
      </c>
      <c r="D8" s="42">
        <v>480</v>
      </c>
      <c r="E8" s="112">
        <f t="shared" si="0"/>
        <v>-0.35570469798657722</v>
      </c>
      <c r="F8" s="43">
        <f t="shared" si="1"/>
        <v>-9.6045197740112997E-2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.95" customHeight="1" x14ac:dyDescent="0.2">
      <c r="A9" s="56" t="s">
        <v>129</v>
      </c>
      <c r="B9" s="88">
        <v>1953</v>
      </c>
      <c r="C9" s="44">
        <v>2601</v>
      </c>
      <c r="D9" s="42">
        <v>2604</v>
      </c>
      <c r="E9" s="112">
        <f t="shared" si="0"/>
        <v>0.33333333333333326</v>
      </c>
      <c r="F9" s="43">
        <f t="shared" si="1"/>
        <v>1.1534025374855261E-3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.95" customHeight="1" x14ac:dyDescent="0.2">
      <c r="A10" s="56" t="s">
        <v>104</v>
      </c>
      <c r="B10" s="88">
        <v>631</v>
      </c>
      <c r="C10" s="44">
        <v>919</v>
      </c>
      <c r="D10" s="42">
        <v>939</v>
      </c>
      <c r="E10" s="112">
        <f t="shared" si="0"/>
        <v>0.48811410459587945</v>
      </c>
      <c r="F10" s="43">
        <f t="shared" si="1"/>
        <v>2.1762785636561421E-2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95" customHeight="1" x14ac:dyDescent="0.2">
      <c r="A11" s="56" t="s">
        <v>105</v>
      </c>
      <c r="B11" s="88">
        <v>59</v>
      </c>
      <c r="C11" s="44">
        <v>55</v>
      </c>
      <c r="D11" s="42">
        <v>54</v>
      </c>
      <c r="E11" s="112">
        <f t="shared" si="0"/>
        <v>-8.4745762711864403E-2</v>
      </c>
      <c r="F11" s="43">
        <f t="shared" si="1"/>
        <v>-1.8181818181818188E-2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95" customHeight="1" x14ac:dyDescent="0.2">
      <c r="A12" s="56" t="s">
        <v>200</v>
      </c>
      <c r="B12" s="88">
        <v>215</v>
      </c>
      <c r="C12" s="44">
        <v>214</v>
      </c>
      <c r="D12" s="42">
        <v>214</v>
      </c>
      <c r="E12" s="112">
        <f t="shared" si="0"/>
        <v>-4.6511627906976605E-3</v>
      </c>
      <c r="F12" s="43">
        <f t="shared" si="1"/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95" customHeight="1" thickBot="1" x14ac:dyDescent="0.25">
      <c r="A13" s="13" t="s">
        <v>35</v>
      </c>
      <c r="B13" s="9">
        <f>SUM(B6:B12)</f>
        <v>17605</v>
      </c>
      <c r="C13" s="14">
        <f>SUM(C6:C12)</f>
        <v>17191</v>
      </c>
      <c r="D13" s="89">
        <f>SUM(D6:D12)</f>
        <v>17595</v>
      </c>
      <c r="E13" s="113">
        <f t="shared" si="0"/>
        <v>-5.6802044873616175E-4</v>
      </c>
      <c r="F13" s="28">
        <f>(D13/C13)-1</f>
        <v>2.35006689546855E-2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3.5" customHeight="1" x14ac:dyDescent="0.2">
      <c r="A14" s="220" t="s">
        <v>204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.9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9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8.9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8.9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8.9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8.9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.9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8.9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8.9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8.9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8.9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8.9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8.9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8.9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8.9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8.9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8.9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8.9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7" spans="1:27" x14ac:dyDescent="0.2">
      <c r="G37" s="1"/>
    </row>
    <row r="48" spans="1:27" x14ac:dyDescent="0.2">
      <c r="I48" s="1"/>
    </row>
  </sheetData>
  <mergeCells count="2">
    <mergeCell ref="A4:A5"/>
    <mergeCell ref="B4:F4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verticalDpi="0" r:id="rId1"/>
  <ignoredErrors>
    <ignoredError sqref="B13:D13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9A88C-8021-47E8-8046-8221D91C3710}">
  <sheetPr>
    <pageSetUpPr fitToPage="1"/>
  </sheetPr>
  <dimension ref="A1:AA49"/>
  <sheetViews>
    <sheetView showGridLines="0" zoomScaleNormal="100" workbookViewId="0">
      <selection activeCell="Q8" sqref="Q8"/>
    </sheetView>
  </sheetViews>
  <sheetFormatPr defaultColWidth="9.140625" defaultRowHeight="12" x14ac:dyDescent="0.2"/>
  <cols>
    <col min="1" max="1" width="18.7109375" style="3" customWidth="1"/>
    <col min="2" max="13" width="7.85546875" style="3" customWidth="1"/>
    <col min="14" max="14" width="3.5703125" style="3" customWidth="1"/>
    <col min="15" max="16384" width="9.140625" style="3"/>
  </cols>
  <sheetData>
    <row r="1" spans="1:27" ht="6" customHeight="1" x14ac:dyDescent="0.2"/>
    <row r="2" spans="1:27" ht="18.95" customHeight="1" x14ac:dyDescent="0.25">
      <c r="A2" s="16" t="s">
        <v>169</v>
      </c>
      <c r="B2" s="17"/>
      <c r="C2" s="2"/>
      <c r="D2" s="2"/>
      <c r="E2" s="2"/>
      <c r="F2" s="1"/>
      <c r="G2" s="1"/>
      <c r="H2" s="1"/>
      <c r="I2" s="1"/>
      <c r="J2" s="1"/>
      <c r="K2" s="1"/>
      <c r="L2" s="1"/>
      <c r="M2" s="1" t="s">
        <v>154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thickBot="1" x14ac:dyDescent="0.25">
      <c r="A3" s="2"/>
      <c r="B3" s="2"/>
      <c r="C3" s="2"/>
      <c r="D3" s="2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95" customHeight="1" x14ac:dyDescent="0.2">
      <c r="A4" s="243" t="str">
        <f>+'1'!A4</f>
        <v>Janeiro-abril</v>
      </c>
      <c r="B4" s="238" t="s">
        <v>31</v>
      </c>
      <c r="C4" s="239"/>
      <c r="D4" s="240"/>
      <c r="E4" s="239" t="s">
        <v>18</v>
      </c>
      <c r="F4" s="239"/>
      <c r="G4" s="239"/>
      <c r="H4" s="238" t="s">
        <v>20</v>
      </c>
      <c r="I4" s="239"/>
      <c r="J4" s="240"/>
      <c r="K4" s="239" t="s">
        <v>142</v>
      </c>
      <c r="L4" s="239"/>
      <c r="M4" s="239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" customHeight="1" x14ac:dyDescent="0.2">
      <c r="A5" s="243"/>
      <c r="B5" s="19">
        <v>2019</v>
      </c>
      <c r="C5" s="20">
        <v>2023</v>
      </c>
      <c r="D5" s="234">
        <v>2024</v>
      </c>
      <c r="E5" s="19">
        <v>2019</v>
      </c>
      <c r="F5" s="20">
        <v>2023</v>
      </c>
      <c r="G5" s="234">
        <v>2024</v>
      </c>
      <c r="H5" s="19">
        <v>2019</v>
      </c>
      <c r="I5" s="20">
        <v>2023</v>
      </c>
      <c r="J5" s="234">
        <v>2024</v>
      </c>
      <c r="K5" s="19">
        <v>2019</v>
      </c>
      <c r="L5" s="20">
        <v>2023</v>
      </c>
      <c r="M5" s="234">
        <v>2024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7.100000000000001" customHeight="1" x14ac:dyDescent="0.2">
      <c r="A6" s="80" t="s">
        <v>103</v>
      </c>
      <c r="B6" s="81">
        <v>29</v>
      </c>
      <c r="C6" s="82">
        <v>25</v>
      </c>
      <c r="D6" s="83">
        <v>17</v>
      </c>
      <c r="E6" s="84">
        <v>156</v>
      </c>
      <c r="F6" s="84">
        <v>112</v>
      </c>
      <c r="G6" s="84">
        <v>143</v>
      </c>
      <c r="H6" s="85">
        <v>1667</v>
      </c>
      <c r="I6" s="82">
        <v>1454</v>
      </c>
      <c r="J6" s="83">
        <v>1570</v>
      </c>
      <c r="K6" s="84">
        <f>B6+E6+H6</f>
        <v>1852</v>
      </c>
      <c r="L6" s="84">
        <f t="shared" ref="L6:M6" si="0">C6+F6+I6</f>
        <v>1591</v>
      </c>
      <c r="M6" s="84">
        <f t="shared" si="0"/>
        <v>1730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7.100000000000001" customHeight="1" x14ac:dyDescent="0.2">
      <c r="A7" s="56" t="s">
        <v>134</v>
      </c>
      <c r="B7" s="86">
        <v>65</v>
      </c>
      <c r="C7" s="84">
        <v>68</v>
      </c>
      <c r="D7" s="87">
        <v>67</v>
      </c>
      <c r="E7" s="84">
        <v>276</v>
      </c>
      <c r="F7" s="84">
        <v>286</v>
      </c>
      <c r="G7" s="84">
        <v>268</v>
      </c>
      <c r="H7" s="88">
        <v>7789</v>
      </c>
      <c r="I7" s="84">
        <v>6755</v>
      </c>
      <c r="J7" s="87">
        <v>7032</v>
      </c>
      <c r="K7" s="84">
        <f t="shared" ref="K7:K13" si="1">B7+E7+H7</f>
        <v>8130</v>
      </c>
      <c r="L7" s="84">
        <f t="shared" ref="L7:L13" si="2">C7+F7+I7</f>
        <v>7109</v>
      </c>
      <c r="M7" s="84">
        <f t="shared" ref="M7:M13" si="3">D7+G7+J7</f>
        <v>7367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7.100000000000001" customHeight="1" x14ac:dyDescent="0.2">
      <c r="A8" s="56" t="s">
        <v>135</v>
      </c>
      <c r="B8" s="86">
        <v>2</v>
      </c>
      <c r="C8" s="84">
        <v>1</v>
      </c>
      <c r="D8" s="87">
        <v>2</v>
      </c>
      <c r="E8" s="84">
        <v>9</v>
      </c>
      <c r="F8" s="84">
        <v>10</v>
      </c>
      <c r="G8" s="84">
        <v>3</v>
      </c>
      <c r="H8" s="88">
        <v>177</v>
      </c>
      <c r="I8" s="84">
        <v>155</v>
      </c>
      <c r="J8" s="87">
        <v>145</v>
      </c>
      <c r="K8" s="84">
        <f t="shared" si="1"/>
        <v>188</v>
      </c>
      <c r="L8" s="84">
        <f t="shared" si="2"/>
        <v>166</v>
      </c>
      <c r="M8" s="84">
        <f t="shared" si="3"/>
        <v>150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7.100000000000001" customHeight="1" x14ac:dyDescent="0.2">
      <c r="A9" s="56" t="s">
        <v>130</v>
      </c>
      <c r="B9" s="86">
        <v>9</v>
      </c>
      <c r="C9" s="84">
        <v>11</v>
      </c>
      <c r="D9" s="87">
        <v>8</v>
      </c>
      <c r="E9" s="84">
        <v>34</v>
      </c>
      <c r="F9" s="84">
        <v>39</v>
      </c>
      <c r="G9" s="84">
        <v>39</v>
      </c>
      <c r="H9" s="88">
        <v>739</v>
      </c>
      <c r="I9" s="84">
        <v>494</v>
      </c>
      <c r="J9" s="87">
        <v>451</v>
      </c>
      <c r="K9" s="84">
        <f t="shared" si="1"/>
        <v>782</v>
      </c>
      <c r="L9" s="84">
        <f t="shared" si="2"/>
        <v>544</v>
      </c>
      <c r="M9" s="84">
        <f t="shared" si="3"/>
        <v>498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7.100000000000001" customHeight="1" x14ac:dyDescent="0.2">
      <c r="A10" s="56" t="s">
        <v>129</v>
      </c>
      <c r="B10" s="86">
        <v>33</v>
      </c>
      <c r="C10" s="84">
        <v>34</v>
      </c>
      <c r="D10" s="87">
        <v>30</v>
      </c>
      <c r="E10" s="84">
        <v>126</v>
      </c>
      <c r="F10" s="84">
        <v>223</v>
      </c>
      <c r="G10" s="84">
        <v>218</v>
      </c>
      <c r="H10" s="88">
        <v>1849</v>
      </c>
      <c r="I10" s="84">
        <v>2424</v>
      </c>
      <c r="J10" s="87">
        <v>2452</v>
      </c>
      <c r="K10" s="84">
        <f t="shared" si="1"/>
        <v>2008</v>
      </c>
      <c r="L10" s="84">
        <f t="shared" si="2"/>
        <v>2681</v>
      </c>
      <c r="M10" s="84">
        <f t="shared" si="3"/>
        <v>2700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7.100000000000001" customHeight="1" x14ac:dyDescent="0.2">
      <c r="A11" s="56" t="s">
        <v>104</v>
      </c>
      <c r="B11" s="86">
        <v>6</v>
      </c>
      <c r="C11" s="84">
        <v>10</v>
      </c>
      <c r="D11" s="87">
        <v>5</v>
      </c>
      <c r="E11" s="84">
        <v>26</v>
      </c>
      <c r="F11" s="84">
        <v>33</v>
      </c>
      <c r="G11" s="84">
        <v>41</v>
      </c>
      <c r="H11" s="88">
        <v>567</v>
      </c>
      <c r="I11" s="84">
        <v>860</v>
      </c>
      <c r="J11" s="87">
        <v>876</v>
      </c>
      <c r="K11" s="84">
        <f t="shared" si="1"/>
        <v>599</v>
      </c>
      <c r="L11" s="84">
        <f t="shared" si="2"/>
        <v>903</v>
      </c>
      <c r="M11" s="84">
        <f t="shared" si="3"/>
        <v>922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7.100000000000001" customHeight="1" x14ac:dyDescent="0.2">
      <c r="A12" s="56" t="s">
        <v>105</v>
      </c>
      <c r="B12" s="86">
        <v>3</v>
      </c>
      <c r="C12" s="84">
        <v>3</v>
      </c>
      <c r="D12" s="87">
        <v>3</v>
      </c>
      <c r="E12" s="84">
        <v>5</v>
      </c>
      <c r="F12" s="84">
        <v>7</v>
      </c>
      <c r="G12" s="84">
        <v>9</v>
      </c>
      <c r="H12" s="88">
        <v>23</v>
      </c>
      <c r="I12" s="84">
        <v>33</v>
      </c>
      <c r="J12" s="87">
        <v>24</v>
      </c>
      <c r="K12" s="84">
        <f t="shared" si="1"/>
        <v>31</v>
      </c>
      <c r="L12" s="84">
        <f t="shared" si="2"/>
        <v>43</v>
      </c>
      <c r="M12" s="84">
        <f t="shared" si="3"/>
        <v>36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7.100000000000001" customHeight="1" x14ac:dyDescent="0.2">
      <c r="A13" s="56" t="s">
        <v>136</v>
      </c>
      <c r="B13" s="86">
        <v>2</v>
      </c>
      <c r="C13" s="84">
        <v>2</v>
      </c>
      <c r="D13" s="87">
        <v>3</v>
      </c>
      <c r="E13" s="84">
        <v>10</v>
      </c>
      <c r="F13" s="84">
        <v>7</v>
      </c>
      <c r="G13" s="84">
        <v>9</v>
      </c>
      <c r="H13" s="88">
        <v>139</v>
      </c>
      <c r="I13" s="84">
        <v>96</v>
      </c>
      <c r="J13" s="87">
        <v>64</v>
      </c>
      <c r="K13" s="84">
        <f t="shared" si="1"/>
        <v>151</v>
      </c>
      <c r="L13" s="84">
        <f t="shared" si="2"/>
        <v>105</v>
      </c>
      <c r="M13" s="84">
        <f t="shared" si="3"/>
        <v>76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7.100000000000001" customHeight="1" thickBot="1" x14ac:dyDescent="0.25">
      <c r="A14" s="13" t="s">
        <v>35</v>
      </c>
      <c r="B14" s="9">
        <f>SUM(B6:B13)</f>
        <v>149</v>
      </c>
      <c r="C14" s="14">
        <f t="shared" ref="C14:M14" si="4">SUM(C6:C13)</f>
        <v>154</v>
      </c>
      <c r="D14" s="89">
        <f t="shared" si="4"/>
        <v>135</v>
      </c>
      <c r="E14" s="14">
        <f t="shared" si="4"/>
        <v>642</v>
      </c>
      <c r="F14" s="14">
        <f t="shared" si="4"/>
        <v>717</v>
      </c>
      <c r="G14" s="14">
        <f t="shared" si="4"/>
        <v>730</v>
      </c>
      <c r="H14" s="9">
        <f t="shared" si="4"/>
        <v>12950</v>
      </c>
      <c r="I14" s="14">
        <f t="shared" si="4"/>
        <v>12271</v>
      </c>
      <c r="J14" s="89">
        <f t="shared" si="4"/>
        <v>12614</v>
      </c>
      <c r="K14" s="14">
        <f t="shared" si="4"/>
        <v>13741</v>
      </c>
      <c r="L14" s="14">
        <f t="shared" si="4"/>
        <v>13142</v>
      </c>
      <c r="M14" s="14">
        <f t="shared" si="4"/>
        <v>13479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3.5" customHeight="1" x14ac:dyDescent="0.2">
      <c r="A15" s="220" t="s">
        <v>204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95" customHeight="1" x14ac:dyDescent="0.2">
      <c r="A16" s="220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8.95" customHeight="1" x14ac:dyDescent="0.25">
      <c r="A17" s="16" t="s">
        <v>170</v>
      </c>
      <c r="B17" s="2"/>
      <c r="C17" s="2"/>
      <c r="D17" s="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0.5" customHeight="1" thickBot="1" x14ac:dyDescent="0.25">
      <c r="A18" s="2"/>
      <c r="B18" s="2"/>
      <c r="C18" s="2"/>
      <c r="D18" s="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8.95" customHeight="1" x14ac:dyDescent="0.2">
      <c r="A19" s="243" t="str">
        <f>+'1'!A4</f>
        <v>Janeiro-abril</v>
      </c>
      <c r="B19" s="238" t="s">
        <v>31</v>
      </c>
      <c r="C19" s="239"/>
      <c r="D19" s="240"/>
      <c r="E19" s="239" t="s">
        <v>18</v>
      </c>
      <c r="F19" s="239"/>
      <c r="G19" s="239"/>
      <c r="H19" s="238" t="s">
        <v>20</v>
      </c>
      <c r="I19" s="239"/>
      <c r="J19" s="240"/>
      <c r="K19" s="239" t="s">
        <v>142</v>
      </c>
      <c r="L19" s="239"/>
      <c r="M19" s="239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8.95" customHeight="1" x14ac:dyDescent="0.2">
      <c r="A20" s="243"/>
      <c r="B20" s="252" t="s">
        <v>147</v>
      </c>
      <c r="C20" s="244"/>
      <c r="D20" s="244"/>
      <c r="E20" s="244"/>
      <c r="F20" s="244"/>
      <c r="G20" s="244"/>
      <c r="H20" s="244"/>
      <c r="I20" s="244"/>
      <c r="J20" s="244"/>
      <c r="K20" s="244"/>
      <c r="L20" s="244"/>
      <c r="M20" s="244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.95" customHeight="1" x14ac:dyDescent="0.2">
      <c r="A21" s="5"/>
      <c r="B21" s="90" t="s">
        <v>189</v>
      </c>
      <c r="C21" s="91" t="s">
        <v>190</v>
      </c>
      <c r="D21" s="91"/>
      <c r="E21" s="90" t="s">
        <v>189</v>
      </c>
      <c r="F21" s="91" t="s">
        <v>190</v>
      </c>
      <c r="G21" s="91"/>
      <c r="H21" s="90" t="s">
        <v>189</v>
      </c>
      <c r="I21" s="91" t="s">
        <v>190</v>
      </c>
      <c r="J21" s="92"/>
      <c r="K21" s="90" t="s">
        <v>189</v>
      </c>
      <c r="L21" s="91" t="s">
        <v>190</v>
      </c>
      <c r="M21" s="9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7.100000000000001" customHeight="1" x14ac:dyDescent="0.2">
      <c r="A22" s="93" t="s">
        <v>103</v>
      </c>
      <c r="B22" s="94">
        <f>(D6/B6)-1</f>
        <v>-0.41379310344827591</v>
      </c>
      <c r="C22" s="95">
        <f>(D6/C6)-1</f>
        <v>-0.31999999999999995</v>
      </c>
      <c r="D22" s="96"/>
      <c r="E22" s="97">
        <f>(G6/E6)-1</f>
        <v>-8.333333333333337E-2</v>
      </c>
      <c r="F22" s="97">
        <f>(G6/F6)-1</f>
        <v>0.27678571428571419</v>
      </c>
      <c r="G22" s="98"/>
      <c r="H22" s="94">
        <f>(J6/H6)-1</f>
        <v>-5.8188362327534549E-2</v>
      </c>
      <c r="I22" s="95">
        <f>(J6/I6)-1</f>
        <v>7.9779917469050998E-2</v>
      </c>
      <c r="J22" s="96"/>
      <c r="K22" s="97">
        <f>(M6/K6)-1</f>
        <v>-6.5874730021598271E-2</v>
      </c>
      <c r="L22" s="97">
        <f>(M6/L6)-1</f>
        <v>8.7366436203645481E-2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7.100000000000001" customHeight="1" x14ac:dyDescent="0.2">
      <c r="A23" s="93" t="s">
        <v>134</v>
      </c>
      <c r="B23" s="99">
        <f t="shared" ref="B23:B30" si="5">(D7/B7)-1</f>
        <v>3.076923076923066E-2</v>
      </c>
      <c r="C23" s="97">
        <f>(D7/C7)-1</f>
        <v>-1.4705882352941124E-2</v>
      </c>
      <c r="D23" s="100"/>
      <c r="E23" s="97">
        <f t="shared" ref="E23:E30" si="6">(G7/E7)-1</f>
        <v>-2.8985507246376829E-2</v>
      </c>
      <c r="F23" s="97">
        <f>(G7/F7)-1</f>
        <v>-6.2937062937062915E-2</v>
      </c>
      <c r="G23" s="98"/>
      <c r="H23" s="99">
        <f t="shared" ref="H23:H30" si="7">(J7/H7)-1</f>
        <v>-9.7188342534343275E-2</v>
      </c>
      <c r="I23" s="97">
        <f>(J7/I7)-1</f>
        <v>4.1006661732050365E-2</v>
      </c>
      <c r="J23" s="100"/>
      <c r="K23" s="97">
        <f t="shared" ref="K23:K30" si="8">(M7/K7)-1</f>
        <v>-9.3849938499384944E-2</v>
      </c>
      <c r="L23" s="97">
        <f>(M7/L7)-1</f>
        <v>3.6292024194682693E-2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7.100000000000001" customHeight="1" x14ac:dyDescent="0.2">
      <c r="A24" s="93" t="s">
        <v>135</v>
      </c>
      <c r="B24" s="99">
        <f t="shared" si="5"/>
        <v>0</v>
      </c>
      <c r="C24" s="97">
        <f t="shared" ref="C24:C30" si="9">(D8/C8)-1</f>
        <v>1</v>
      </c>
      <c r="D24" s="100"/>
      <c r="E24" s="97">
        <f t="shared" si="6"/>
        <v>-0.66666666666666674</v>
      </c>
      <c r="F24" s="97">
        <f t="shared" ref="F24:F30" si="10">(G8/F8)-1</f>
        <v>-0.7</v>
      </c>
      <c r="G24" s="98"/>
      <c r="H24" s="99">
        <f t="shared" si="7"/>
        <v>-0.1807909604519774</v>
      </c>
      <c r="I24" s="97">
        <f t="shared" ref="I24:I30" si="11">(J8/I8)-1</f>
        <v>-6.4516129032258118E-2</v>
      </c>
      <c r="J24" s="100"/>
      <c r="K24" s="97">
        <f t="shared" si="8"/>
        <v>-0.2021276595744681</v>
      </c>
      <c r="L24" s="97">
        <f t="shared" ref="L24:L30" si="12">(M8/L8)-1</f>
        <v>-9.6385542168674676E-2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7.100000000000001" customHeight="1" x14ac:dyDescent="0.2">
      <c r="A25" s="93" t="s">
        <v>130</v>
      </c>
      <c r="B25" s="99">
        <f t="shared" si="5"/>
        <v>-0.11111111111111116</v>
      </c>
      <c r="C25" s="97">
        <f t="shared" si="9"/>
        <v>-0.27272727272727271</v>
      </c>
      <c r="D25" s="100"/>
      <c r="E25" s="97">
        <f t="shared" si="6"/>
        <v>0.14705882352941169</v>
      </c>
      <c r="F25" s="97">
        <f t="shared" si="10"/>
        <v>0</v>
      </c>
      <c r="G25" s="98"/>
      <c r="H25" s="99">
        <f t="shared" si="7"/>
        <v>-0.3897158322056834</v>
      </c>
      <c r="I25" s="97">
        <f t="shared" si="11"/>
        <v>-8.7044534412955454E-2</v>
      </c>
      <c r="J25" s="100"/>
      <c r="K25" s="97">
        <f t="shared" si="8"/>
        <v>-0.36317135549872126</v>
      </c>
      <c r="L25" s="97">
        <f t="shared" si="12"/>
        <v>-8.4558823529411797E-2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7.100000000000001" customHeight="1" x14ac:dyDescent="0.2">
      <c r="A26" s="93" t="s">
        <v>129</v>
      </c>
      <c r="B26" s="99">
        <f t="shared" si="5"/>
        <v>-9.0909090909090939E-2</v>
      </c>
      <c r="C26" s="97">
        <f t="shared" si="9"/>
        <v>-0.11764705882352944</v>
      </c>
      <c r="D26" s="100"/>
      <c r="E26" s="97">
        <f t="shared" si="6"/>
        <v>0.73015873015873023</v>
      </c>
      <c r="F26" s="97">
        <f t="shared" si="10"/>
        <v>-2.2421524663677084E-2</v>
      </c>
      <c r="G26" s="98"/>
      <c r="H26" s="99">
        <f t="shared" si="7"/>
        <v>0.32612222823147641</v>
      </c>
      <c r="I26" s="97">
        <f t="shared" si="11"/>
        <v>1.1551155115511635E-2</v>
      </c>
      <c r="J26" s="100"/>
      <c r="K26" s="97">
        <f t="shared" si="8"/>
        <v>0.34462151394422302</v>
      </c>
      <c r="L26" s="97">
        <f t="shared" si="12"/>
        <v>7.0869078701976118E-3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7.100000000000001" customHeight="1" x14ac:dyDescent="0.2">
      <c r="A27" s="93" t="s">
        <v>104</v>
      </c>
      <c r="B27" s="99">
        <f t="shared" si="5"/>
        <v>-0.16666666666666663</v>
      </c>
      <c r="C27" s="97">
        <f t="shared" si="9"/>
        <v>-0.5</v>
      </c>
      <c r="D27" s="100"/>
      <c r="E27" s="97">
        <f t="shared" si="6"/>
        <v>0.57692307692307687</v>
      </c>
      <c r="F27" s="97">
        <f t="shared" si="10"/>
        <v>0.24242424242424243</v>
      </c>
      <c r="G27" s="98"/>
      <c r="H27" s="99">
        <f t="shared" si="7"/>
        <v>0.54497354497354489</v>
      </c>
      <c r="I27" s="97">
        <f t="shared" si="11"/>
        <v>1.8604651162790642E-2</v>
      </c>
      <c r="J27" s="100"/>
      <c r="K27" s="97">
        <f t="shared" si="8"/>
        <v>0.53923205342237068</v>
      </c>
      <c r="L27" s="97">
        <f t="shared" si="12"/>
        <v>2.1040974529346723E-2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7.100000000000001" customHeight="1" x14ac:dyDescent="0.2">
      <c r="A28" s="93" t="s">
        <v>105</v>
      </c>
      <c r="B28" s="99">
        <f t="shared" si="5"/>
        <v>0</v>
      </c>
      <c r="C28" s="97">
        <f>(D12/C12)-1</f>
        <v>0</v>
      </c>
      <c r="D28" s="100"/>
      <c r="E28" s="97">
        <f t="shared" si="6"/>
        <v>0.8</v>
      </c>
      <c r="F28" s="97">
        <f>(G12/F12)-1</f>
        <v>0.28571428571428581</v>
      </c>
      <c r="G28" s="98"/>
      <c r="H28" s="99">
        <f t="shared" si="7"/>
        <v>4.3478260869565188E-2</v>
      </c>
      <c r="I28" s="97">
        <f>(J12/I12)-1</f>
        <v>-0.27272727272727271</v>
      </c>
      <c r="J28" s="100"/>
      <c r="K28" s="97">
        <f t="shared" si="8"/>
        <v>0.16129032258064524</v>
      </c>
      <c r="L28" s="97">
        <f>(M12/L12)-1</f>
        <v>-0.16279069767441856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7.100000000000001" customHeight="1" x14ac:dyDescent="0.2">
      <c r="A29" s="56" t="s">
        <v>136</v>
      </c>
      <c r="B29" s="99">
        <f t="shared" si="5"/>
        <v>0.5</v>
      </c>
      <c r="C29" s="97">
        <f t="shared" si="9"/>
        <v>0.5</v>
      </c>
      <c r="D29" s="100"/>
      <c r="E29" s="97">
        <f t="shared" si="6"/>
        <v>-9.9999999999999978E-2</v>
      </c>
      <c r="F29" s="97">
        <f t="shared" si="10"/>
        <v>0.28571428571428581</v>
      </c>
      <c r="G29" s="98"/>
      <c r="H29" s="99">
        <f t="shared" si="7"/>
        <v>-0.53956834532374098</v>
      </c>
      <c r="I29" s="97">
        <f t="shared" si="11"/>
        <v>-0.33333333333333337</v>
      </c>
      <c r="J29" s="100"/>
      <c r="K29" s="97">
        <f t="shared" si="8"/>
        <v>-0.49668874172185429</v>
      </c>
      <c r="L29" s="97">
        <f t="shared" si="12"/>
        <v>-0.27619047619047621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7.100000000000001" customHeight="1" thickBot="1" x14ac:dyDescent="0.25">
      <c r="A30" s="13" t="s">
        <v>35</v>
      </c>
      <c r="B30" s="101">
        <f t="shared" si="5"/>
        <v>-9.3959731543624136E-2</v>
      </c>
      <c r="C30" s="102">
        <f t="shared" si="9"/>
        <v>-0.12337662337662336</v>
      </c>
      <c r="D30" s="103"/>
      <c r="E30" s="104">
        <f t="shared" si="6"/>
        <v>0.13707165109034269</v>
      </c>
      <c r="F30" s="104">
        <f t="shared" si="10"/>
        <v>1.8131101813110284E-2</v>
      </c>
      <c r="G30" s="105"/>
      <c r="H30" s="106">
        <f t="shared" si="7"/>
        <v>-2.5945945945945903E-2</v>
      </c>
      <c r="I30" s="104">
        <f t="shared" si="11"/>
        <v>2.7952082144894419E-2</v>
      </c>
      <c r="J30" s="103"/>
      <c r="K30" s="104">
        <f t="shared" si="8"/>
        <v>-1.9067025689542216E-2</v>
      </c>
      <c r="L30" s="104">
        <f t="shared" si="12"/>
        <v>2.5642976715872789E-2</v>
      </c>
      <c r="M30" s="107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4.25" customHeight="1" x14ac:dyDescent="0.2">
      <c r="A31" s="220" t="s">
        <v>204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8.9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8.9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8.9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8" spans="1:27" x14ac:dyDescent="0.2">
      <c r="G38" s="1"/>
    </row>
    <row r="49" spans="9:9" x14ac:dyDescent="0.2">
      <c r="I49" s="1"/>
    </row>
  </sheetData>
  <mergeCells count="11">
    <mergeCell ref="A4:A5"/>
    <mergeCell ref="B4:D4"/>
    <mergeCell ref="E4:G4"/>
    <mergeCell ref="H4:J4"/>
    <mergeCell ref="K4:M4"/>
    <mergeCell ref="A19:A20"/>
    <mergeCell ref="B20:M20"/>
    <mergeCell ref="B19:D19"/>
    <mergeCell ref="E19:G19"/>
    <mergeCell ref="H19:J19"/>
    <mergeCell ref="K19:M1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verticalDpi="0" r:id="rId1"/>
  <ignoredErrors>
    <ignoredError sqref="B14:J14" formulaRange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BBB81-201F-4795-B442-0FFD469FC0C9}">
  <sheetPr>
    <pageSetUpPr fitToPage="1"/>
  </sheetPr>
  <dimension ref="A2:S41"/>
  <sheetViews>
    <sheetView showGridLines="0" zoomScaleNormal="100" workbookViewId="0"/>
  </sheetViews>
  <sheetFormatPr defaultColWidth="9.140625" defaultRowHeight="12" x14ac:dyDescent="0.2"/>
  <cols>
    <col min="1" max="1" width="26.85546875" style="3" customWidth="1"/>
    <col min="2" max="2" width="68.28515625" style="3" customWidth="1"/>
    <col min="3" max="3" width="10" style="3" customWidth="1"/>
    <col min="4" max="4" width="9.7109375" style="3" customWidth="1"/>
    <col min="5" max="5" width="8.28515625" style="3" customWidth="1"/>
    <col min="6" max="6" width="9.28515625" style="3" customWidth="1"/>
    <col min="7" max="7" width="11.42578125" style="3" customWidth="1"/>
    <col min="8" max="8" width="2.7109375" style="3" customWidth="1"/>
    <col min="9" max="16384" width="9.140625" style="3"/>
  </cols>
  <sheetData>
    <row r="2" spans="1:19" ht="15" x14ac:dyDescent="0.25">
      <c r="A2" s="16" t="s">
        <v>216</v>
      </c>
      <c r="B2" s="17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4" spans="1:19" ht="33" customHeight="1" x14ac:dyDescent="0.2">
      <c r="A4" s="64" t="s">
        <v>174</v>
      </c>
      <c r="B4" s="65" t="s">
        <v>175</v>
      </c>
      <c r="C4" s="66" t="s">
        <v>180</v>
      </c>
      <c r="D4" s="66" t="s">
        <v>181</v>
      </c>
      <c r="E4" s="66" t="s">
        <v>171</v>
      </c>
    </row>
    <row r="5" spans="1:19" ht="40.9" customHeight="1" thickBot="1" x14ac:dyDescent="0.25">
      <c r="A5" s="67" t="s">
        <v>176</v>
      </c>
      <c r="B5" s="68" t="s">
        <v>177</v>
      </c>
      <c r="C5" s="69">
        <v>50</v>
      </c>
      <c r="D5" s="69">
        <v>50</v>
      </c>
      <c r="E5" s="70">
        <f>D5/D17</f>
        <v>0.37037037037037035</v>
      </c>
    </row>
    <row r="6" spans="1:19" ht="19.149999999999999" customHeight="1" x14ac:dyDescent="0.2">
      <c r="A6" s="261" t="s">
        <v>178</v>
      </c>
      <c r="B6" s="72" t="s">
        <v>156</v>
      </c>
      <c r="C6" s="73">
        <v>6</v>
      </c>
      <c r="D6" s="71">
        <f t="shared" ref="D6:D11" si="0">C6</f>
        <v>6</v>
      </c>
      <c r="E6" s="215">
        <f>D6/$D$17</f>
        <v>4.4444444444444446E-2</v>
      </c>
    </row>
    <row r="7" spans="1:19" ht="19.149999999999999" customHeight="1" x14ac:dyDescent="0.2">
      <c r="A7" s="258"/>
      <c r="B7" s="72" t="s">
        <v>155</v>
      </c>
      <c r="C7" s="73">
        <v>5</v>
      </c>
      <c r="D7" s="73">
        <f t="shared" si="0"/>
        <v>5</v>
      </c>
      <c r="E7" s="215">
        <f t="shared" ref="E7:E12" si="1">D7/$D$17</f>
        <v>3.7037037037037035E-2</v>
      </c>
    </row>
    <row r="8" spans="1:19" ht="19.149999999999999" customHeight="1" x14ac:dyDescent="0.2">
      <c r="A8" s="258"/>
      <c r="B8" s="72" t="s">
        <v>201</v>
      </c>
      <c r="C8" s="73">
        <v>3</v>
      </c>
      <c r="D8" s="73">
        <f t="shared" si="0"/>
        <v>3</v>
      </c>
      <c r="E8" s="215">
        <f t="shared" si="1"/>
        <v>2.2222222222222223E-2</v>
      </c>
    </row>
    <row r="9" spans="1:19" ht="19.149999999999999" customHeight="1" x14ac:dyDescent="0.2">
      <c r="A9" s="258"/>
      <c r="B9" s="72" t="s">
        <v>211</v>
      </c>
      <c r="C9" s="73">
        <v>1</v>
      </c>
      <c r="D9" s="73">
        <f t="shared" si="0"/>
        <v>1</v>
      </c>
      <c r="E9" s="215">
        <f t="shared" si="1"/>
        <v>7.4074074074074077E-3</v>
      </c>
    </row>
    <row r="10" spans="1:19" ht="19.149999999999999" customHeight="1" x14ac:dyDescent="0.2">
      <c r="A10" s="258"/>
      <c r="B10" s="214" t="s">
        <v>203</v>
      </c>
      <c r="C10" s="73">
        <v>1</v>
      </c>
      <c r="D10" s="73">
        <f t="shared" si="0"/>
        <v>1</v>
      </c>
      <c r="E10" s="215">
        <f t="shared" si="1"/>
        <v>7.4074074074074077E-3</v>
      </c>
    </row>
    <row r="11" spans="1:19" ht="19.149999999999999" customHeight="1" x14ac:dyDescent="0.2">
      <c r="A11" s="258"/>
      <c r="B11" s="72" t="s">
        <v>202</v>
      </c>
      <c r="C11" s="73">
        <v>1</v>
      </c>
      <c r="D11" s="73">
        <f t="shared" si="0"/>
        <v>1</v>
      </c>
      <c r="E11" s="215">
        <f t="shared" si="1"/>
        <v>7.4074074074074077E-3</v>
      </c>
    </row>
    <row r="12" spans="1:19" ht="19.149999999999999" customHeight="1" thickBot="1" x14ac:dyDescent="0.25">
      <c r="A12" s="260"/>
      <c r="B12" s="75" t="s">
        <v>173</v>
      </c>
      <c r="C12" s="223" t="s">
        <v>212</v>
      </c>
      <c r="D12" s="76">
        <f>SUM(D6:D11)</f>
        <v>17</v>
      </c>
      <c r="E12" s="230">
        <f t="shared" si="1"/>
        <v>0.12592592592592591</v>
      </c>
    </row>
    <row r="13" spans="1:19" ht="19.149999999999999" customHeight="1" x14ac:dyDescent="0.2">
      <c r="A13" s="258" t="s">
        <v>179</v>
      </c>
      <c r="B13" s="72" t="s">
        <v>213</v>
      </c>
      <c r="C13" s="231">
        <f>'[2]Quadro Listagem Resumo EGV '!D15</f>
        <v>3</v>
      </c>
      <c r="D13" s="73">
        <v>12</v>
      </c>
      <c r="E13" s="74">
        <f>(C13*D13)/$D$17</f>
        <v>0.26666666666666666</v>
      </c>
    </row>
    <row r="14" spans="1:19" ht="30.6" customHeight="1" x14ac:dyDescent="0.2">
      <c r="A14" s="258"/>
      <c r="B14" s="72" t="s">
        <v>214</v>
      </c>
      <c r="C14" s="73">
        <v>2</v>
      </c>
      <c r="D14" s="73">
        <v>20</v>
      </c>
      <c r="E14" s="74">
        <f>(C14*D14)/$D$17</f>
        <v>0.29629629629629628</v>
      </c>
    </row>
    <row r="15" spans="1:19" ht="89.25" customHeight="1" x14ac:dyDescent="0.2">
      <c r="A15" s="259"/>
      <c r="B15" s="72" t="s">
        <v>215</v>
      </c>
      <c r="C15" s="232">
        <v>1</v>
      </c>
      <c r="D15" s="231">
        <v>36</v>
      </c>
      <c r="E15" s="74">
        <f>(C15*D15)/$D$17</f>
        <v>0.26666666666666666</v>
      </c>
    </row>
    <row r="16" spans="1:19" ht="19.149999999999999" customHeight="1" thickBot="1" x14ac:dyDescent="0.25">
      <c r="A16" s="260"/>
      <c r="B16" s="75" t="s">
        <v>173</v>
      </c>
      <c r="C16" s="223" t="s">
        <v>212</v>
      </c>
      <c r="D16" s="77">
        <f>SUM(D13:D15)</f>
        <v>68</v>
      </c>
      <c r="E16" s="216">
        <f>D16/D17</f>
        <v>0.50370370370370365</v>
      </c>
    </row>
    <row r="17" spans="1:7" ht="19.149999999999999" customHeight="1" thickBot="1" x14ac:dyDescent="0.25">
      <c r="A17" s="78"/>
      <c r="B17" s="79" t="s">
        <v>172</v>
      </c>
      <c r="C17" s="223" t="s">
        <v>212</v>
      </c>
      <c r="D17" s="224">
        <f>D5+D12+D16</f>
        <v>135</v>
      </c>
      <c r="E17" s="217">
        <f>SUM(E5+E12+E16)</f>
        <v>0.99999999999999989</v>
      </c>
    </row>
    <row r="30" spans="1:7" x14ac:dyDescent="0.2">
      <c r="G30" s="1"/>
    </row>
    <row r="41" spans="9:9" x14ac:dyDescent="0.2">
      <c r="I41" s="1"/>
    </row>
  </sheetData>
  <mergeCells count="2">
    <mergeCell ref="A13:A16"/>
    <mergeCell ref="A6:A1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A35B3-5503-4624-A2BD-9B6DB955ACDC}">
  <sheetPr>
    <pageSetUpPr fitToPage="1"/>
  </sheetPr>
  <dimension ref="A1:AA48"/>
  <sheetViews>
    <sheetView showGridLines="0" zoomScaleNormal="100" workbookViewId="0">
      <selection activeCell="H2" sqref="H2"/>
    </sheetView>
  </sheetViews>
  <sheetFormatPr defaultColWidth="9.140625" defaultRowHeight="12" x14ac:dyDescent="0.2"/>
  <cols>
    <col min="1" max="1" width="21.7109375" style="3" customWidth="1"/>
    <col min="2" max="4" width="10.28515625" style="3" customWidth="1"/>
    <col min="5" max="5" width="12.42578125" style="3" customWidth="1"/>
    <col min="6" max="6" width="12.140625" style="3" customWidth="1"/>
    <col min="7" max="7" width="10.28515625" style="3" customWidth="1"/>
    <col min="8" max="8" width="13.42578125" style="3" customWidth="1"/>
    <col min="9" max="9" width="12.28515625" style="3" customWidth="1"/>
    <col min="10" max="10" width="10.28515625" style="3" customWidth="1"/>
    <col min="11" max="11" width="2.28515625" style="3" customWidth="1"/>
    <col min="12" max="16384" width="9.140625" style="3"/>
  </cols>
  <sheetData>
    <row r="1" spans="1:27" ht="5.25" customHeight="1" x14ac:dyDescent="0.2"/>
    <row r="2" spans="1:27" ht="18.95" customHeight="1" x14ac:dyDescent="0.25">
      <c r="A2" s="16" t="s">
        <v>191</v>
      </c>
      <c r="B2" s="17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thickBot="1" x14ac:dyDescent="0.25">
      <c r="A3" s="2"/>
      <c r="B3" s="2"/>
      <c r="C3" s="2"/>
      <c r="D3" s="2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0" customHeight="1" x14ac:dyDescent="0.2">
      <c r="A4" s="18" t="str">
        <f>+'1'!A4</f>
        <v>Janeiro-abril</v>
      </c>
      <c r="B4" s="238" t="s">
        <v>106</v>
      </c>
      <c r="C4" s="239"/>
      <c r="D4" s="240"/>
      <c r="E4" s="238" t="s">
        <v>107</v>
      </c>
      <c r="F4" s="239"/>
      <c r="G4" s="240"/>
      <c r="H4" s="239" t="s">
        <v>152</v>
      </c>
      <c r="I4" s="239"/>
      <c r="J4" s="239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" customHeight="1" x14ac:dyDescent="0.2">
      <c r="A5" s="10" t="s">
        <v>141</v>
      </c>
      <c r="B5" s="19">
        <v>2023</v>
      </c>
      <c r="C5" s="20">
        <v>2024</v>
      </c>
      <c r="D5" s="57" t="s">
        <v>188</v>
      </c>
      <c r="E5" s="19">
        <v>2023</v>
      </c>
      <c r="F5" s="20">
        <v>2024</v>
      </c>
      <c r="G5" s="57" t="s">
        <v>188</v>
      </c>
      <c r="H5" s="19">
        <v>2023</v>
      </c>
      <c r="I5" s="20">
        <v>2024</v>
      </c>
      <c r="J5" s="57" t="s">
        <v>188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8.95" customHeight="1" x14ac:dyDescent="0.2">
      <c r="A6" s="56" t="s">
        <v>14</v>
      </c>
      <c r="B6" s="41" t="s">
        <v>132</v>
      </c>
      <c r="C6" s="44" t="s">
        <v>132</v>
      </c>
      <c r="D6" s="42"/>
      <c r="E6" s="41">
        <v>40808457</v>
      </c>
      <c r="F6" s="44">
        <v>74405453.845712498</v>
      </c>
      <c r="G6" s="45">
        <f>(F6/E6)-1</f>
        <v>0.8232851549793343</v>
      </c>
      <c r="H6" s="44">
        <v>40808457</v>
      </c>
      <c r="I6" s="44">
        <v>74405453.845712498</v>
      </c>
      <c r="J6" s="43">
        <f>(I6/H6)-1</f>
        <v>0.8232851549793343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.95" customHeight="1" x14ac:dyDescent="0.2">
      <c r="A7" s="56" t="s">
        <v>22</v>
      </c>
      <c r="B7" s="41">
        <v>715046</v>
      </c>
      <c r="C7" s="44">
        <v>647737</v>
      </c>
      <c r="D7" s="45">
        <f>(C7/B7)-1</f>
        <v>-9.413240546762025E-2</v>
      </c>
      <c r="E7" s="41">
        <v>2023839</v>
      </c>
      <c r="F7" s="44">
        <v>1603140</v>
      </c>
      <c r="G7" s="45">
        <f>(F7/E7)-1</f>
        <v>-0.20787177240877364</v>
      </c>
      <c r="H7" s="44">
        <v>2738885</v>
      </c>
      <c r="I7" s="44">
        <v>2250877</v>
      </c>
      <c r="J7" s="43">
        <f>(I7/H7)-1</f>
        <v>-0.1781776160736942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.95" customHeight="1" x14ac:dyDescent="0.2">
      <c r="A8" s="56" t="s">
        <v>28</v>
      </c>
      <c r="B8" s="41">
        <v>258226</v>
      </c>
      <c r="C8" s="44">
        <v>194343</v>
      </c>
      <c r="D8" s="45">
        <f>(C8/B8)-1</f>
        <v>-0.24739181956890477</v>
      </c>
      <c r="E8" s="41">
        <v>1054349</v>
      </c>
      <c r="F8" s="44">
        <v>766481</v>
      </c>
      <c r="G8" s="45">
        <f>(F8/E8)-1</f>
        <v>-0.2730291393077624</v>
      </c>
      <c r="H8" s="44">
        <v>1312575</v>
      </c>
      <c r="I8" s="44">
        <v>960824</v>
      </c>
      <c r="J8" s="43">
        <f>(I8/H8)-1</f>
        <v>-0.26798544845056471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.95" customHeight="1" x14ac:dyDescent="0.2">
      <c r="A9" s="56" t="s">
        <v>184</v>
      </c>
      <c r="B9" s="41" t="s">
        <v>132</v>
      </c>
      <c r="C9" s="44" t="s">
        <v>132</v>
      </c>
      <c r="D9" s="42" t="s">
        <v>132</v>
      </c>
      <c r="E9" s="41" t="s">
        <v>132</v>
      </c>
      <c r="F9" s="44" t="s">
        <v>132</v>
      </c>
      <c r="G9" s="42" t="s">
        <v>132</v>
      </c>
      <c r="H9" s="41" t="s">
        <v>132</v>
      </c>
      <c r="I9" s="44" t="s">
        <v>132</v>
      </c>
      <c r="J9" s="42" t="s">
        <v>132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.95" customHeight="1" thickBot="1" x14ac:dyDescent="0.25">
      <c r="A10" s="13" t="s">
        <v>35</v>
      </c>
      <c r="B10" s="9">
        <f>SUM(B6:B9)</f>
        <v>973272</v>
      </c>
      <c r="C10" s="14">
        <f>SUM(C6:C9)</f>
        <v>842080</v>
      </c>
      <c r="D10" s="34">
        <f>(C10/B10)-1</f>
        <v>-0.13479479528847027</v>
      </c>
      <c r="E10" s="9">
        <f>SUM(E6:E9)</f>
        <v>43886645</v>
      </c>
      <c r="F10" s="14">
        <f>SUM(F6:F9)</f>
        <v>76775074.845712498</v>
      </c>
      <c r="G10" s="34">
        <f>(F10/E10)-1</f>
        <v>0.74939494339821366</v>
      </c>
      <c r="H10" s="14">
        <f>SUM(H6:H9)</f>
        <v>44859917</v>
      </c>
      <c r="I10" s="14">
        <f>SUM(I6:I9)</f>
        <v>77617154.845712498</v>
      </c>
      <c r="J10" s="28">
        <f>(I10/H10)-1</f>
        <v>0.73021173547228146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95" customHeight="1" x14ac:dyDescent="0.2">
      <c r="A11" s="218" t="s">
        <v>199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9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9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8.9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.9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9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8.9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8.9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8.9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8.9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.9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8.9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8.9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8.9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8.9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8.9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8.9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8.9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8.9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8.9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8.9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7" spans="1:27" x14ac:dyDescent="0.2">
      <c r="G37" s="1"/>
    </row>
    <row r="48" spans="1:27" x14ac:dyDescent="0.2">
      <c r="I48" s="1"/>
    </row>
  </sheetData>
  <mergeCells count="3">
    <mergeCell ref="B4:D4"/>
    <mergeCell ref="E4:G4"/>
    <mergeCell ref="H4:J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portrait" verticalDpi="0" r:id="rId1"/>
  <ignoredErrors>
    <ignoredError sqref="D10 G10" formula="1"/>
    <ignoredError sqref="E10:F10 H10:I10" formulaRange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A0447-2CC7-419C-8226-7B647E7CA80B}">
  <sheetPr>
    <pageSetUpPr fitToPage="1"/>
  </sheetPr>
  <dimension ref="A1:AA48"/>
  <sheetViews>
    <sheetView showGridLines="0" zoomScaleNormal="100" workbookViewId="0">
      <selection activeCell="S19" sqref="S19"/>
    </sheetView>
  </sheetViews>
  <sheetFormatPr defaultColWidth="9.140625" defaultRowHeight="12" x14ac:dyDescent="0.2"/>
  <cols>
    <col min="1" max="1" width="21.7109375" style="3" customWidth="1"/>
    <col min="2" max="2" width="12.7109375" style="3" customWidth="1"/>
    <col min="3" max="3" width="13.7109375" style="3" customWidth="1"/>
    <col min="4" max="10" width="10.7109375" style="3" customWidth="1"/>
    <col min="11" max="11" width="2.28515625" style="3" customWidth="1"/>
    <col min="12" max="16384" width="9.140625" style="3"/>
  </cols>
  <sheetData>
    <row r="1" spans="1:27" ht="6.75" customHeight="1" x14ac:dyDescent="0.2"/>
    <row r="2" spans="1:27" ht="18.95" customHeight="1" x14ac:dyDescent="0.25">
      <c r="A2" s="16" t="s">
        <v>192</v>
      </c>
      <c r="B2" s="17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thickBot="1" x14ac:dyDescent="0.25">
      <c r="A3" s="2"/>
      <c r="B3" s="2"/>
      <c r="C3" s="2"/>
      <c r="D3" s="2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0" customHeight="1" x14ac:dyDescent="0.2">
      <c r="A4" s="18" t="str">
        <f>+'1'!A4</f>
        <v>Janeiro-abril</v>
      </c>
      <c r="B4" s="238" t="s">
        <v>133</v>
      </c>
      <c r="C4" s="239"/>
      <c r="D4" s="240"/>
      <c r="E4" s="238" t="s">
        <v>108</v>
      </c>
      <c r="F4" s="239"/>
      <c r="G4" s="240"/>
      <c r="H4" s="239" t="s">
        <v>109</v>
      </c>
      <c r="I4" s="239"/>
      <c r="J4" s="239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" customHeight="1" x14ac:dyDescent="0.2">
      <c r="A5" s="10" t="s">
        <v>141</v>
      </c>
      <c r="B5" s="19">
        <v>2023</v>
      </c>
      <c r="C5" s="20">
        <v>2024</v>
      </c>
      <c r="D5" s="57" t="s">
        <v>188</v>
      </c>
      <c r="E5" s="19">
        <v>2023</v>
      </c>
      <c r="F5" s="20">
        <v>2024</v>
      </c>
      <c r="G5" s="57" t="s">
        <v>188</v>
      </c>
      <c r="H5" s="19">
        <v>2023</v>
      </c>
      <c r="I5" s="20">
        <v>2024</v>
      </c>
      <c r="J5" s="57" t="s">
        <v>188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8.95" customHeight="1" x14ac:dyDescent="0.2">
      <c r="A6" s="56" t="s">
        <v>14</v>
      </c>
      <c r="B6" s="38">
        <v>40808457</v>
      </c>
      <c r="C6" s="39">
        <v>74405453.845712498</v>
      </c>
      <c r="D6" s="40">
        <f>(C6/B6)-1</f>
        <v>0.8232851549793343</v>
      </c>
      <c r="E6" s="44">
        <v>124377</v>
      </c>
      <c r="F6" s="39">
        <v>165959</v>
      </c>
      <c r="G6" s="40">
        <f>(F6/E6)-1</f>
        <v>0.3343222621545785</v>
      </c>
      <c r="H6" s="58">
        <v>3.0478241311598722E-3</v>
      </c>
      <c r="I6" s="58">
        <v>2.230468217345107E-3</v>
      </c>
      <c r="J6" s="43">
        <f>(I6/H6)-1</f>
        <v>-0.26817686278496466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.95" customHeight="1" x14ac:dyDescent="0.2">
      <c r="A7" s="56" t="s">
        <v>22</v>
      </c>
      <c r="B7" s="41">
        <v>2738885</v>
      </c>
      <c r="C7" s="44">
        <v>2250877</v>
      </c>
      <c r="D7" s="45">
        <f t="shared" ref="D7:D8" si="0">(C7/B7)-1</f>
        <v>-0.1781776160736942</v>
      </c>
      <c r="E7" s="44">
        <v>94885</v>
      </c>
      <c r="F7" s="44">
        <v>64605</v>
      </c>
      <c r="G7" s="45">
        <f t="shared" ref="G7:G8" si="1">(F7/E7)-1</f>
        <v>-0.31912314907519634</v>
      </c>
      <c r="H7" s="58">
        <v>3.4643659737447902E-2</v>
      </c>
      <c r="I7" s="58">
        <v>2.8702145874696841E-2</v>
      </c>
      <c r="J7" s="43">
        <f t="shared" ref="J7:J8" si="2">(I7/H7)-1</f>
        <v>-0.1715036433153917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.95" customHeight="1" x14ac:dyDescent="0.2">
      <c r="A8" s="56" t="s">
        <v>28</v>
      </c>
      <c r="B8" s="41">
        <v>1312575</v>
      </c>
      <c r="C8" s="44">
        <v>960824</v>
      </c>
      <c r="D8" s="45">
        <f t="shared" si="0"/>
        <v>-0.26798544845056471</v>
      </c>
      <c r="E8" s="44">
        <v>86057</v>
      </c>
      <c r="F8" s="44">
        <v>55216</v>
      </c>
      <c r="G8" s="45">
        <f t="shared" si="1"/>
        <v>-0.35837874896870681</v>
      </c>
      <c r="H8" s="58">
        <v>6.5563491610003244E-2</v>
      </c>
      <c r="I8" s="58">
        <v>5.7467340532709424E-2</v>
      </c>
      <c r="J8" s="43">
        <f t="shared" si="2"/>
        <v>-0.12348566067000866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.95" customHeight="1" x14ac:dyDescent="0.2">
      <c r="A9" s="56" t="s">
        <v>184</v>
      </c>
      <c r="B9" s="41" t="s">
        <v>132</v>
      </c>
      <c r="C9" s="44" t="s">
        <v>132</v>
      </c>
      <c r="D9" s="45" t="s">
        <v>132</v>
      </c>
      <c r="E9" s="44" t="s">
        <v>132</v>
      </c>
      <c r="F9" s="44" t="s">
        <v>132</v>
      </c>
      <c r="G9" s="45" t="s">
        <v>132</v>
      </c>
      <c r="H9" s="58" t="s">
        <v>132</v>
      </c>
      <c r="I9" s="58" t="s">
        <v>132</v>
      </c>
      <c r="J9" s="43" t="s">
        <v>132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.95" customHeight="1" thickBot="1" x14ac:dyDescent="0.25">
      <c r="A10" s="13" t="s">
        <v>183</v>
      </c>
      <c r="B10" s="9">
        <f>SUM(B6:B9)</f>
        <v>44859917</v>
      </c>
      <c r="C10" s="14">
        <f>SUM(C6:C9)</f>
        <v>77617154.845712498</v>
      </c>
      <c r="D10" s="34">
        <f>(C10/B10)-1</f>
        <v>0.73021173547228146</v>
      </c>
      <c r="E10" s="14">
        <f>SUM(E6:E9)</f>
        <v>305319</v>
      </c>
      <c r="F10" s="14">
        <f>SUM(F6:F9)</f>
        <v>285780</v>
      </c>
      <c r="G10" s="34">
        <f>(F10/E10)-1</f>
        <v>-6.3995362227702857E-2</v>
      </c>
      <c r="H10" s="59">
        <f>E10/B10</f>
        <v>6.8060536090604005E-3</v>
      </c>
      <c r="I10" s="59">
        <f>F10/C10</f>
        <v>3.6819180059881598E-3</v>
      </c>
      <c r="J10" s="35">
        <f>(I10/H10)-1</f>
        <v>-0.459023067187321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95" customHeight="1" x14ac:dyDescent="0.2">
      <c r="A11" s="218" t="s">
        <v>199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95" customHeight="1" x14ac:dyDescent="0.2">
      <c r="A12" s="55"/>
      <c r="B12" s="60"/>
      <c r="C12" s="60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9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8.9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.9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9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8.9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8.9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8.9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8.9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.9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7" spans="1:27" x14ac:dyDescent="0.2">
      <c r="G37" s="1"/>
    </row>
    <row r="48" spans="1:27" x14ac:dyDescent="0.2">
      <c r="I48" s="1"/>
    </row>
  </sheetData>
  <mergeCells count="3">
    <mergeCell ref="B4:D4"/>
    <mergeCell ref="E4:G4"/>
    <mergeCell ref="H4:J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portrait" verticalDpi="0" r:id="rId1"/>
  <ignoredErrors>
    <ignoredError sqref="B10:C10 E10:F10" formulaRange="1"/>
    <ignoredError sqref="D1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373D4-F9C0-4EEB-9330-CDCD6627411D}">
  <dimension ref="A1:IN37"/>
  <sheetViews>
    <sheetView showGridLines="0" zoomScale="80" zoomScaleNormal="80" workbookViewId="0"/>
  </sheetViews>
  <sheetFormatPr defaultColWidth="9.140625" defaultRowHeight="15" customHeight="1" x14ac:dyDescent="0.25"/>
  <cols>
    <col min="1" max="1" width="7.85546875" style="190" customWidth="1"/>
    <col min="2" max="2" width="16" style="199" customWidth="1"/>
    <col min="3" max="3" width="54.7109375" style="190" customWidth="1"/>
    <col min="4" max="4" width="3.140625" style="190" customWidth="1"/>
    <col min="5" max="5" width="5.42578125" style="200" customWidth="1"/>
    <col min="6" max="7" width="9.140625" style="200"/>
    <col min="8" max="16384" width="9.140625" style="190"/>
  </cols>
  <sheetData>
    <row r="1" spans="1:248" ht="18.95" customHeight="1" x14ac:dyDescent="0.25"/>
    <row r="2" spans="1:248" ht="18.95" customHeight="1" x14ac:dyDescent="0.25">
      <c r="A2" s="235" t="s">
        <v>5</v>
      </c>
      <c r="B2" s="235"/>
      <c r="C2" s="235"/>
      <c r="D2" s="191"/>
      <c r="E2" s="201"/>
      <c r="F2" s="201"/>
      <c r="G2" s="20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1"/>
      <c r="AZ2" s="191"/>
      <c r="BA2" s="191"/>
      <c r="BB2" s="191"/>
      <c r="BC2" s="191"/>
      <c r="BD2" s="191"/>
      <c r="BE2" s="191"/>
      <c r="BF2" s="191"/>
      <c r="BG2" s="191"/>
      <c r="BH2" s="191"/>
      <c r="BI2" s="191"/>
      <c r="BJ2" s="191"/>
      <c r="BK2" s="191"/>
      <c r="BL2" s="191"/>
      <c r="BM2" s="191"/>
      <c r="BN2" s="191"/>
      <c r="BO2" s="191"/>
      <c r="BP2" s="191"/>
      <c r="BQ2" s="191"/>
      <c r="BR2" s="191"/>
      <c r="BS2" s="191"/>
      <c r="BT2" s="191"/>
      <c r="BU2" s="191"/>
      <c r="BV2" s="191"/>
      <c r="BW2" s="191"/>
      <c r="BX2" s="191"/>
      <c r="BY2" s="191"/>
      <c r="BZ2" s="191"/>
      <c r="CA2" s="191"/>
      <c r="CB2" s="191"/>
      <c r="CC2" s="191"/>
      <c r="CD2" s="191"/>
      <c r="CE2" s="191"/>
      <c r="CF2" s="191"/>
      <c r="CG2" s="191"/>
      <c r="CH2" s="191"/>
      <c r="CI2" s="191"/>
      <c r="CJ2" s="191"/>
      <c r="CK2" s="191"/>
      <c r="CL2" s="191"/>
      <c r="CM2" s="191"/>
      <c r="CN2" s="191"/>
      <c r="CO2" s="191"/>
      <c r="CP2" s="191"/>
      <c r="CQ2" s="191"/>
      <c r="CR2" s="191"/>
      <c r="CS2" s="191"/>
      <c r="CT2" s="191"/>
      <c r="CU2" s="191"/>
      <c r="CV2" s="191"/>
      <c r="CW2" s="191"/>
      <c r="CX2" s="191"/>
      <c r="CY2" s="191"/>
      <c r="CZ2" s="191"/>
      <c r="DA2" s="191"/>
      <c r="DB2" s="191"/>
      <c r="DC2" s="191"/>
      <c r="DD2" s="191"/>
      <c r="DE2" s="191"/>
      <c r="DF2" s="191"/>
      <c r="DG2" s="191"/>
      <c r="DH2" s="191"/>
      <c r="DI2" s="191"/>
      <c r="DJ2" s="191"/>
      <c r="DK2" s="191"/>
      <c r="DL2" s="191"/>
      <c r="DM2" s="191"/>
      <c r="DN2" s="191"/>
      <c r="DO2" s="191"/>
      <c r="DP2" s="191"/>
      <c r="DQ2" s="191"/>
      <c r="DR2" s="191"/>
      <c r="DS2" s="191"/>
      <c r="DT2" s="191"/>
      <c r="DU2" s="191"/>
      <c r="DV2" s="191"/>
      <c r="DW2" s="191"/>
      <c r="DX2" s="191"/>
      <c r="DY2" s="191"/>
      <c r="DZ2" s="191"/>
      <c r="EA2" s="191"/>
      <c r="EB2" s="191"/>
      <c r="EC2" s="191"/>
      <c r="ED2" s="191"/>
      <c r="EE2" s="191"/>
      <c r="EF2" s="191"/>
      <c r="EG2" s="191"/>
      <c r="EH2" s="191"/>
      <c r="EI2" s="191"/>
      <c r="EJ2" s="191"/>
      <c r="EK2" s="191"/>
      <c r="EL2" s="191"/>
      <c r="EM2" s="191"/>
      <c r="EN2" s="191"/>
      <c r="EO2" s="191"/>
      <c r="EP2" s="191"/>
      <c r="EQ2" s="191"/>
      <c r="ER2" s="191"/>
      <c r="ES2" s="191"/>
      <c r="ET2" s="191"/>
      <c r="EU2" s="191"/>
      <c r="EV2" s="191"/>
      <c r="EW2" s="191"/>
      <c r="EX2" s="191"/>
      <c r="EY2" s="191"/>
      <c r="EZ2" s="191"/>
      <c r="FA2" s="191"/>
      <c r="FB2" s="191"/>
      <c r="FC2" s="191"/>
      <c r="FD2" s="191"/>
      <c r="FE2" s="191"/>
      <c r="FF2" s="191"/>
      <c r="FG2" s="191"/>
      <c r="FH2" s="191"/>
      <c r="FI2" s="191"/>
      <c r="FJ2" s="191"/>
      <c r="FK2" s="191"/>
      <c r="FL2" s="191"/>
      <c r="FM2" s="191"/>
      <c r="FN2" s="191"/>
      <c r="FO2" s="191"/>
      <c r="FP2" s="191"/>
      <c r="FQ2" s="191"/>
      <c r="FR2" s="191"/>
      <c r="FS2" s="191"/>
      <c r="FT2" s="191"/>
      <c r="FU2" s="191"/>
      <c r="FV2" s="191"/>
      <c r="FW2" s="191"/>
      <c r="FX2" s="191"/>
      <c r="FY2" s="191"/>
      <c r="FZ2" s="191"/>
      <c r="GA2" s="191"/>
      <c r="GB2" s="191"/>
      <c r="GC2" s="191"/>
      <c r="GD2" s="191"/>
      <c r="GE2" s="191"/>
      <c r="GF2" s="191"/>
      <c r="GG2" s="191"/>
      <c r="GH2" s="191"/>
      <c r="GI2" s="191"/>
      <c r="GJ2" s="191"/>
      <c r="GK2" s="191"/>
      <c r="GL2" s="191"/>
      <c r="GM2" s="191"/>
      <c r="GN2" s="191"/>
      <c r="GO2" s="191"/>
      <c r="GP2" s="191"/>
      <c r="GQ2" s="191"/>
      <c r="GR2" s="191"/>
      <c r="GS2" s="191"/>
      <c r="GT2" s="191"/>
      <c r="GU2" s="191"/>
      <c r="GV2" s="191"/>
      <c r="GW2" s="191"/>
      <c r="GX2" s="191"/>
      <c r="GY2" s="191"/>
      <c r="GZ2" s="191"/>
      <c r="HA2" s="191"/>
      <c r="HB2" s="191"/>
      <c r="HC2" s="191"/>
      <c r="HD2" s="191"/>
      <c r="HE2" s="191"/>
      <c r="HF2" s="191"/>
      <c r="HG2" s="191"/>
      <c r="HH2" s="191"/>
      <c r="HI2" s="191"/>
      <c r="HJ2" s="191"/>
      <c r="HK2" s="191"/>
      <c r="HL2" s="191"/>
      <c r="HM2" s="191"/>
      <c r="HN2" s="191"/>
      <c r="HO2" s="191"/>
      <c r="HP2" s="191"/>
      <c r="HQ2" s="191"/>
      <c r="HR2" s="191"/>
      <c r="HS2" s="191"/>
      <c r="HT2" s="191"/>
      <c r="HU2" s="191"/>
      <c r="HV2" s="191"/>
      <c r="HW2" s="191"/>
      <c r="HX2" s="191"/>
      <c r="HY2" s="191"/>
      <c r="HZ2" s="191"/>
      <c r="IA2" s="191"/>
      <c r="IB2" s="191"/>
      <c r="IC2" s="191"/>
      <c r="ID2" s="191"/>
      <c r="IE2" s="191"/>
      <c r="IF2" s="191"/>
      <c r="IG2" s="191"/>
      <c r="IH2" s="191"/>
      <c r="II2" s="191"/>
      <c r="IJ2" s="191"/>
      <c r="IK2" s="191"/>
      <c r="IL2" s="191"/>
      <c r="IM2" s="191"/>
      <c r="IN2" s="191"/>
    </row>
    <row r="3" spans="1:248" ht="6" customHeight="1" x14ac:dyDescent="0.25">
      <c r="B3" s="194"/>
      <c r="C3" s="191"/>
      <c r="D3" s="191"/>
      <c r="E3" s="201"/>
      <c r="F3" s="201"/>
      <c r="G3" s="20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  <c r="AY3" s="191"/>
      <c r="AZ3" s="191"/>
      <c r="BA3" s="191"/>
      <c r="BB3" s="191"/>
      <c r="BC3" s="191"/>
      <c r="BD3" s="191"/>
      <c r="BE3" s="191"/>
      <c r="BF3" s="191"/>
      <c r="BG3" s="191"/>
      <c r="BH3" s="191"/>
      <c r="BI3" s="191"/>
      <c r="BJ3" s="191"/>
      <c r="BK3" s="191"/>
      <c r="BL3" s="191"/>
      <c r="BM3" s="191"/>
      <c r="BN3" s="191"/>
      <c r="BO3" s="191"/>
      <c r="BP3" s="191"/>
      <c r="BQ3" s="191"/>
      <c r="BR3" s="191"/>
      <c r="BS3" s="191"/>
      <c r="BT3" s="191"/>
      <c r="BU3" s="191"/>
      <c r="BV3" s="191"/>
      <c r="BW3" s="191"/>
      <c r="BX3" s="191"/>
      <c r="BY3" s="191"/>
      <c r="BZ3" s="191"/>
      <c r="CA3" s="191"/>
      <c r="CB3" s="191"/>
      <c r="CC3" s="191"/>
      <c r="CD3" s="191"/>
      <c r="CE3" s="191"/>
      <c r="CF3" s="191"/>
      <c r="CG3" s="191"/>
      <c r="CH3" s="191"/>
      <c r="CI3" s="191"/>
      <c r="CJ3" s="191"/>
      <c r="CK3" s="191"/>
      <c r="CL3" s="191"/>
      <c r="CM3" s="191"/>
      <c r="CN3" s="191"/>
      <c r="CO3" s="191"/>
      <c r="CP3" s="191"/>
      <c r="CQ3" s="191"/>
      <c r="CR3" s="191"/>
      <c r="CS3" s="191"/>
      <c r="CT3" s="191"/>
      <c r="CU3" s="191"/>
      <c r="CV3" s="191"/>
      <c r="CW3" s="191"/>
      <c r="CX3" s="191"/>
      <c r="CY3" s="191"/>
      <c r="CZ3" s="191"/>
      <c r="DA3" s="191"/>
      <c r="DB3" s="191"/>
      <c r="DC3" s="191"/>
      <c r="DD3" s="191"/>
      <c r="DE3" s="191"/>
      <c r="DF3" s="191"/>
      <c r="DG3" s="191"/>
      <c r="DH3" s="191"/>
      <c r="DI3" s="191"/>
      <c r="DJ3" s="191"/>
      <c r="DK3" s="191"/>
      <c r="DL3" s="191"/>
      <c r="DM3" s="191"/>
      <c r="DN3" s="191"/>
      <c r="DO3" s="191"/>
      <c r="DP3" s="191"/>
      <c r="DQ3" s="191"/>
      <c r="DR3" s="191"/>
      <c r="DS3" s="191"/>
      <c r="DT3" s="191"/>
      <c r="DU3" s="191"/>
      <c r="DV3" s="191"/>
      <c r="DW3" s="191"/>
      <c r="DX3" s="191"/>
      <c r="DY3" s="191"/>
      <c r="DZ3" s="191"/>
      <c r="EA3" s="191"/>
      <c r="EB3" s="191"/>
      <c r="EC3" s="191"/>
      <c r="ED3" s="191"/>
      <c r="EE3" s="191"/>
      <c r="EF3" s="191"/>
      <c r="EG3" s="191"/>
      <c r="EH3" s="191"/>
      <c r="EI3" s="191"/>
      <c r="EJ3" s="191"/>
      <c r="EK3" s="191"/>
      <c r="EL3" s="191"/>
      <c r="EM3" s="191"/>
      <c r="EN3" s="191"/>
      <c r="EO3" s="191"/>
      <c r="EP3" s="191"/>
      <c r="EQ3" s="191"/>
      <c r="ER3" s="191"/>
      <c r="ES3" s="191"/>
      <c r="ET3" s="191"/>
      <c r="EU3" s="191"/>
      <c r="EV3" s="191"/>
      <c r="EW3" s="191"/>
      <c r="EX3" s="191"/>
      <c r="EY3" s="191"/>
      <c r="EZ3" s="191"/>
      <c r="FA3" s="191"/>
      <c r="FB3" s="191"/>
      <c r="FC3" s="191"/>
      <c r="FD3" s="191"/>
      <c r="FE3" s="191"/>
      <c r="FF3" s="191"/>
      <c r="FG3" s="191"/>
      <c r="FH3" s="191"/>
      <c r="FI3" s="191"/>
      <c r="FJ3" s="191"/>
      <c r="FK3" s="191"/>
      <c r="FL3" s="191"/>
      <c r="FM3" s="191"/>
      <c r="FN3" s="191"/>
      <c r="FO3" s="191"/>
      <c r="FP3" s="191"/>
      <c r="FQ3" s="191"/>
      <c r="FR3" s="191"/>
      <c r="FS3" s="191"/>
      <c r="FT3" s="191"/>
      <c r="FU3" s="191"/>
      <c r="FV3" s="191"/>
      <c r="FW3" s="191"/>
      <c r="FX3" s="191"/>
      <c r="FY3" s="191"/>
      <c r="FZ3" s="191"/>
      <c r="GA3" s="191"/>
      <c r="GB3" s="191"/>
      <c r="GC3" s="191"/>
      <c r="GD3" s="191"/>
      <c r="GE3" s="191"/>
      <c r="GF3" s="191"/>
      <c r="GG3" s="191"/>
      <c r="GH3" s="191"/>
      <c r="GI3" s="191"/>
      <c r="GJ3" s="191"/>
      <c r="GK3" s="191"/>
      <c r="GL3" s="191"/>
      <c r="GM3" s="191"/>
      <c r="GN3" s="191"/>
      <c r="GO3" s="191"/>
      <c r="GP3" s="191"/>
      <c r="GQ3" s="191"/>
      <c r="GR3" s="191"/>
      <c r="GS3" s="191"/>
      <c r="GT3" s="191"/>
      <c r="GU3" s="191"/>
      <c r="GV3" s="191"/>
      <c r="GW3" s="191"/>
      <c r="GX3" s="191"/>
      <c r="GY3" s="191"/>
      <c r="GZ3" s="191"/>
      <c r="HA3" s="191"/>
      <c r="HB3" s="191"/>
      <c r="HC3" s="191"/>
      <c r="HD3" s="191"/>
      <c r="HE3" s="191"/>
      <c r="HF3" s="191"/>
      <c r="HG3" s="191"/>
      <c r="HH3" s="191"/>
      <c r="HI3" s="191"/>
      <c r="HJ3" s="191"/>
      <c r="HK3" s="191"/>
      <c r="HL3" s="191"/>
      <c r="HM3" s="191"/>
      <c r="HN3" s="191"/>
      <c r="HO3" s="191"/>
      <c r="HP3" s="191"/>
      <c r="HQ3" s="191"/>
      <c r="HR3" s="191"/>
      <c r="HS3" s="191"/>
      <c r="HT3" s="191"/>
      <c r="HU3" s="191"/>
      <c r="HV3" s="191"/>
      <c r="HW3" s="191"/>
      <c r="HX3" s="191"/>
      <c r="HY3" s="191"/>
      <c r="HZ3" s="191"/>
      <c r="IA3" s="191"/>
      <c r="IB3" s="191"/>
      <c r="IC3" s="191"/>
      <c r="ID3" s="191"/>
      <c r="IE3" s="191"/>
      <c r="IF3" s="191"/>
      <c r="IG3" s="191"/>
      <c r="IH3" s="191"/>
      <c r="II3" s="191"/>
      <c r="IJ3" s="191"/>
      <c r="IK3" s="191"/>
      <c r="IL3" s="191"/>
      <c r="IM3" s="191"/>
      <c r="IN3" s="191"/>
    </row>
    <row r="4" spans="1:248" ht="18.95" customHeight="1" x14ac:dyDescent="0.25">
      <c r="B4" s="202" t="s">
        <v>6</v>
      </c>
      <c r="C4" s="203" t="s">
        <v>7</v>
      </c>
    </row>
    <row r="5" spans="1:248" ht="18.95" customHeight="1" x14ac:dyDescent="0.25">
      <c r="B5" s="202" t="s">
        <v>8</v>
      </c>
      <c r="C5" s="203" t="s">
        <v>9</v>
      </c>
    </row>
    <row r="6" spans="1:248" ht="18.95" customHeight="1" x14ac:dyDescent="0.25">
      <c r="B6" s="202" t="s">
        <v>10</v>
      </c>
      <c r="C6" s="203" t="s">
        <v>11</v>
      </c>
    </row>
    <row r="7" spans="1:248" ht="18.95" customHeight="1" x14ac:dyDescent="0.25">
      <c r="B7" s="202" t="s">
        <v>12</v>
      </c>
      <c r="C7" s="203" t="s">
        <v>13</v>
      </c>
    </row>
    <row r="8" spans="1:248" ht="18.95" customHeight="1" x14ac:dyDescent="0.25">
      <c r="B8" s="202" t="s">
        <v>71</v>
      </c>
      <c r="C8" s="203" t="s">
        <v>72</v>
      </c>
    </row>
    <row r="9" spans="1:248" ht="18.95" customHeight="1" x14ac:dyDescent="0.25">
      <c r="B9" s="204" t="s">
        <v>14</v>
      </c>
      <c r="C9" s="205" t="s">
        <v>15</v>
      </c>
    </row>
    <row r="10" spans="1:248" ht="18.95" customHeight="1" x14ac:dyDescent="0.25">
      <c r="B10" s="204" t="s">
        <v>16</v>
      </c>
      <c r="C10" s="205" t="s">
        <v>17</v>
      </c>
      <c r="E10" s="206"/>
      <c r="F10" s="206"/>
    </row>
    <row r="11" spans="1:248" ht="18.95" customHeight="1" x14ac:dyDescent="0.25">
      <c r="B11" s="204" t="s">
        <v>73</v>
      </c>
      <c r="C11" s="205" t="s">
        <v>78</v>
      </c>
      <c r="E11" s="206"/>
      <c r="F11" s="206"/>
    </row>
    <row r="12" spans="1:248" ht="18.95" customHeight="1" x14ac:dyDescent="0.25">
      <c r="B12" s="204" t="s">
        <v>74</v>
      </c>
      <c r="C12" s="205" t="s">
        <v>75</v>
      </c>
      <c r="E12" s="206"/>
      <c r="F12" s="206"/>
    </row>
    <row r="13" spans="1:248" ht="18.95" customHeight="1" x14ac:dyDescent="0.25">
      <c r="B13" s="204" t="s">
        <v>76</v>
      </c>
      <c r="C13" s="205" t="s">
        <v>77</v>
      </c>
      <c r="E13" s="206"/>
      <c r="F13" s="206"/>
    </row>
    <row r="14" spans="1:248" ht="18.95" customHeight="1" x14ac:dyDescent="0.25">
      <c r="B14" s="204" t="s">
        <v>18</v>
      </c>
      <c r="C14" s="205" t="s">
        <v>19</v>
      </c>
      <c r="E14" s="206"/>
      <c r="F14" s="206"/>
    </row>
    <row r="15" spans="1:248" ht="18.95" customHeight="1" x14ac:dyDescent="0.25">
      <c r="B15" s="204" t="s">
        <v>20</v>
      </c>
      <c r="C15" s="205" t="s">
        <v>21</v>
      </c>
      <c r="E15" s="206"/>
      <c r="F15" s="206"/>
    </row>
    <row r="16" spans="1:248" ht="18.95" customHeight="1" x14ac:dyDescent="0.25">
      <c r="B16" s="207" t="s">
        <v>22</v>
      </c>
      <c r="C16" s="205" t="s">
        <v>23</v>
      </c>
      <c r="E16" s="206"/>
      <c r="F16" s="206"/>
    </row>
    <row r="17" spans="1:6" ht="18.95" customHeight="1" x14ac:dyDescent="0.25">
      <c r="B17" s="207" t="s">
        <v>79</v>
      </c>
      <c r="C17" s="205" t="s">
        <v>80</v>
      </c>
      <c r="E17" s="206"/>
      <c r="F17" s="206"/>
    </row>
    <row r="18" spans="1:6" ht="18.95" customHeight="1" x14ac:dyDescent="0.25">
      <c r="B18" s="207" t="s">
        <v>24</v>
      </c>
      <c r="C18" s="205" t="s">
        <v>25</v>
      </c>
      <c r="E18" s="206"/>
      <c r="F18" s="206"/>
    </row>
    <row r="19" spans="1:6" ht="18.95" customHeight="1" x14ac:dyDescent="0.25">
      <c r="B19" s="207" t="s">
        <v>81</v>
      </c>
      <c r="C19" s="205" t="s">
        <v>82</v>
      </c>
      <c r="E19" s="206"/>
      <c r="F19" s="206"/>
    </row>
    <row r="20" spans="1:6" ht="18.95" customHeight="1" x14ac:dyDescent="0.25">
      <c r="B20" s="204" t="s">
        <v>26</v>
      </c>
      <c r="C20" s="205" t="s">
        <v>27</v>
      </c>
      <c r="E20" s="206"/>
      <c r="F20" s="206"/>
    </row>
    <row r="21" spans="1:6" ht="18.95" customHeight="1" x14ac:dyDescent="0.25">
      <c r="B21" s="204" t="s">
        <v>28</v>
      </c>
      <c r="C21" s="205" t="s">
        <v>29</v>
      </c>
      <c r="E21" s="206"/>
      <c r="F21" s="206"/>
    </row>
    <row r="22" spans="1:6" ht="18.95" customHeight="1" x14ac:dyDescent="0.25">
      <c r="A22" s="199"/>
      <c r="B22" s="204" t="s">
        <v>38</v>
      </c>
      <c r="C22" s="205" t="s">
        <v>39</v>
      </c>
      <c r="E22" s="206"/>
      <c r="F22" s="206"/>
    </row>
    <row r="23" spans="1:6" ht="18.95" customHeight="1" x14ac:dyDescent="0.25">
      <c r="A23" s="199"/>
      <c r="B23" s="207" t="s">
        <v>30</v>
      </c>
      <c r="C23" s="205" t="s">
        <v>128</v>
      </c>
      <c r="E23" s="206"/>
      <c r="F23" s="206"/>
    </row>
    <row r="24" spans="1:6" ht="18.95" customHeight="1" x14ac:dyDescent="0.25">
      <c r="A24" s="199"/>
      <c r="B24" s="207" t="s">
        <v>31</v>
      </c>
      <c r="C24" s="205" t="s">
        <v>151</v>
      </c>
      <c r="E24" s="206"/>
      <c r="F24" s="206"/>
    </row>
    <row r="25" spans="1:6" ht="18.95" customHeight="1" x14ac:dyDescent="0.25">
      <c r="A25" s="199"/>
      <c r="B25" s="208" t="s">
        <v>32</v>
      </c>
      <c r="C25" s="209" t="s">
        <v>33</v>
      </c>
      <c r="E25" s="206"/>
      <c r="F25" s="206"/>
    </row>
    <row r="26" spans="1:6" ht="18.95" customHeight="1" x14ac:dyDescent="0.25">
      <c r="A26" s="199"/>
      <c r="E26" s="206"/>
      <c r="F26" s="206"/>
    </row>
    <row r="27" spans="1:6" ht="18.95" customHeight="1" x14ac:dyDescent="0.25"/>
    <row r="28" spans="1:6" ht="18.95" customHeight="1" x14ac:dyDescent="0.25"/>
    <row r="29" spans="1:6" ht="18.95" customHeight="1" x14ac:dyDescent="0.25"/>
    <row r="30" spans="1:6" ht="18.95" customHeight="1" x14ac:dyDescent="0.25"/>
    <row r="31" spans="1:6" ht="18.95" customHeight="1" x14ac:dyDescent="0.25"/>
    <row r="32" spans="1:6" ht="18.95" customHeight="1" x14ac:dyDescent="0.25"/>
    <row r="33" ht="18.95" customHeight="1" x14ac:dyDescent="0.25"/>
    <row r="34" ht="18.95" customHeight="1" x14ac:dyDescent="0.25"/>
    <row r="35" ht="18.95" customHeight="1" x14ac:dyDescent="0.25"/>
    <row r="36" ht="18.95" customHeight="1" x14ac:dyDescent="0.25"/>
    <row r="37" ht="18.95" customHeight="1" x14ac:dyDescent="0.25"/>
  </sheetData>
  <mergeCells count="1">
    <mergeCell ref="A2:C2"/>
  </mergeCells>
  <pageMargins left="0.78740157480314965" right="0.78740157480314965" top="0.78740157480314965" bottom="0.78740157480314965" header="0" footer="0"/>
  <pageSetup paperSize="9" fitToHeight="2" orientation="portrait" horizontalDpi="300" verticalDpi="300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9CD07-DDB2-478F-BE5B-76039A2A74DC}">
  <sheetPr>
    <pageSetUpPr fitToPage="1"/>
  </sheetPr>
  <dimension ref="A1:AA48"/>
  <sheetViews>
    <sheetView showGridLines="0" zoomScaleNormal="100" workbookViewId="0"/>
  </sheetViews>
  <sheetFormatPr defaultColWidth="9.140625" defaultRowHeight="12" x14ac:dyDescent="0.2"/>
  <cols>
    <col min="1" max="1" width="32.28515625" style="3" customWidth="1"/>
    <col min="2" max="4" width="12.7109375" style="3" customWidth="1"/>
    <col min="5" max="5" width="5.5703125" style="3" customWidth="1"/>
    <col min="6" max="16384" width="9.140625" style="3"/>
  </cols>
  <sheetData>
    <row r="1" spans="1:27" ht="5.25" customHeight="1" x14ac:dyDescent="0.2"/>
    <row r="2" spans="1:27" ht="18.95" customHeight="1" x14ac:dyDescent="0.25">
      <c r="A2" s="16" t="s">
        <v>193</v>
      </c>
      <c r="B2" s="17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thickBot="1" x14ac:dyDescent="0.25">
      <c r="A3" s="2"/>
      <c r="B3" s="2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95" customHeight="1" x14ac:dyDescent="0.2">
      <c r="A4" s="18" t="str">
        <f>+'1'!A4</f>
        <v>Janeiro-abril</v>
      </c>
      <c r="B4" s="238" t="s">
        <v>110</v>
      </c>
      <c r="C4" s="239"/>
      <c r="D4" s="240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" customHeight="1" x14ac:dyDescent="0.2">
      <c r="A5" s="10" t="s">
        <v>111</v>
      </c>
      <c r="B5" s="19">
        <v>2023</v>
      </c>
      <c r="C5" s="20">
        <v>2024</v>
      </c>
      <c r="D5" s="21" t="s">
        <v>188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8.95" customHeight="1" x14ac:dyDescent="0.2">
      <c r="A6" s="56" t="s">
        <v>112</v>
      </c>
      <c r="B6" s="41">
        <v>190502</v>
      </c>
      <c r="C6" s="44">
        <v>201903</v>
      </c>
      <c r="D6" s="43">
        <f t="shared" ref="D6:D13" si="0">(C6/B6)-1</f>
        <v>5.9847140712433466E-2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.95" customHeight="1" x14ac:dyDescent="0.2">
      <c r="A7" s="56" t="s">
        <v>113</v>
      </c>
      <c r="B7" s="41">
        <v>11780</v>
      </c>
      <c r="C7" s="44">
        <v>8288</v>
      </c>
      <c r="D7" s="43">
        <f t="shared" si="0"/>
        <v>-0.29643463497453315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.95" customHeight="1" x14ac:dyDescent="0.2">
      <c r="A8" s="56" t="s">
        <v>114</v>
      </c>
      <c r="B8" s="41">
        <v>7351</v>
      </c>
      <c r="C8" s="44">
        <v>5706</v>
      </c>
      <c r="D8" s="43">
        <f t="shared" si="0"/>
        <v>-0.22377907767650662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.95" customHeight="1" x14ac:dyDescent="0.2">
      <c r="A9" s="56" t="s">
        <v>115</v>
      </c>
      <c r="B9" s="41">
        <v>21889</v>
      </c>
      <c r="C9" s="44">
        <v>18191</v>
      </c>
      <c r="D9" s="43">
        <f t="shared" si="0"/>
        <v>-0.16894330485632048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.95" customHeight="1" x14ac:dyDescent="0.2">
      <c r="A10" s="56" t="s">
        <v>116</v>
      </c>
      <c r="B10" s="41">
        <v>8145</v>
      </c>
      <c r="C10" s="44">
        <v>4819</v>
      </c>
      <c r="D10" s="43">
        <f t="shared" si="0"/>
        <v>-0.40834868017188464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95" customHeight="1" x14ac:dyDescent="0.2">
      <c r="A11" s="56" t="s">
        <v>153</v>
      </c>
      <c r="B11" s="41">
        <v>7955</v>
      </c>
      <c r="C11" s="44">
        <v>3996</v>
      </c>
      <c r="D11" s="43">
        <f t="shared" si="0"/>
        <v>-0.49767441860465111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95" customHeight="1" x14ac:dyDescent="0.2">
      <c r="A12" s="56" t="s">
        <v>117</v>
      </c>
      <c r="B12" s="41">
        <v>897</v>
      </c>
      <c r="C12" s="44">
        <v>678</v>
      </c>
      <c r="D12" s="43">
        <f t="shared" si="0"/>
        <v>-0.2441471571906354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95" customHeight="1" x14ac:dyDescent="0.2">
      <c r="A13" s="56" t="s">
        <v>118</v>
      </c>
      <c r="B13" s="41">
        <v>56800</v>
      </c>
      <c r="C13" s="44">
        <v>42199</v>
      </c>
      <c r="D13" s="43">
        <f t="shared" si="0"/>
        <v>-0.25705985915492957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8.95" customHeight="1" thickBot="1" x14ac:dyDescent="0.25">
      <c r="A14" s="13" t="s">
        <v>35</v>
      </c>
      <c r="B14" s="9">
        <f>SUM(B6:B13)</f>
        <v>305319</v>
      </c>
      <c r="C14" s="14">
        <f>SUM(C6:C13)</f>
        <v>285780</v>
      </c>
      <c r="D14" s="28">
        <f t="shared" ref="D14" si="1">(C14/B14)-1</f>
        <v>-6.3995362227702857E-2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.9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9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8.9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8.9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8.9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8.9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.9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8.9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8.9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8.9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8.9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8.9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8.9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8.9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8.9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8.9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8.9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8.9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8.9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8.9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7" spans="1:27" x14ac:dyDescent="0.2">
      <c r="G37" s="1"/>
    </row>
    <row r="48" spans="1:27" x14ac:dyDescent="0.2">
      <c r="I48" s="1"/>
    </row>
  </sheetData>
  <mergeCells count="1">
    <mergeCell ref="B4:D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ignoredErrors>
    <ignoredError sqref="B14:C14" formulaRange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E5768-495B-49DF-B272-9694375537C8}">
  <dimension ref="A1:AA48"/>
  <sheetViews>
    <sheetView showGridLines="0" zoomScale="106" zoomScaleNormal="106" workbookViewId="0">
      <selection activeCell="G21" sqref="G21"/>
    </sheetView>
  </sheetViews>
  <sheetFormatPr defaultColWidth="9.140625" defaultRowHeight="12" x14ac:dyDescent="0.2"/>
  <cols>
    <col min="1" max="1" width="21.7109375" style="3" customWidth="1"/>
    <col min="2" max="8" width="12.7109375" style="3" customWidth="1"/>
    <col min="9" max="16384" width="9.140625" style="3"/>
  </cols>
  <sheetData>
    <row r="1" spans="1:27" ht="6.75" customHeight="1" x14ac:dyDescent="0.2"/>
    <row r="2" spans="1:27" ht="18.95" customHeight="1" x14ac:dyDescent="0.25">
      <c r="A2" s="16" t="s">
        <v>194</v>
      </c>
      <c r="B2" s="17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thickBot="1" x14ac:dyDescent="0.25">
      <c r="A3" s="2"/>
      <c r="B3" s="2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95" customHeight="1" x14ac:dyDescent="0.2">
      <c r="A4" s="18" t="str">
        <f>+'1'!A4</f>
        <v>Janeiro-abril</v>
      </c>
      <c r="B4" s="238" t="s">
        <v>119</v>
      </c>
      <c r="C4" s="239"/>
      <c r="D4" s="240"/>
      <c r="E4" s="238" t="s">
        <v>108</v>
      </c>
      <c r="F4" s="239"/>
      <c r="G4" s="239"/>
      <c r="H4" s="239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4" customHeight="1" x14ac:dyDescent="0.2">
      <c r="A5" s="259" t="s">
        <v>141</v>
      </c>
      <c r="B5" s="254">
        <v>2023</v>
      </c>
      <c r="C5" s="255">
        <v>2024</v>
      </c>
      <c r="D5" s="277" t="s">
        <v>188</v>
      </c>
      <c r="E5" s="19">
        <v>2023</v>
      </c>
      <c r="F5" s="37">
        <v>2024</v>
      </c>
      <c r="G5" s="279" t="s">
        <v>188</v>
      </c>
      <c r="H5" s="279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31.5" customHeight="1" x14ac:dyDescent="0.2">
      <c r="A6" s="259"/>
      <c r="B6" s="275"/>
      <c r="C6" s="276"/>
      <c r="D6" s="278"/>
      <c r="E6" s="252" t="s">
        <v>148</v>
      </c>
      <c r="F6" s="280"/>
      <c r="G6" s="222" t="s">
        <v>149</v>
      </c>
      <c r="H6" s="222" t="s">
        <v>150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.95" customHeight="1" x14ac:dyDescent="0.2">
      <c r="A7" s="272" t="s">
        <v>14</v>
      </c>
      <c r="B7" s="274">
        <v>40808457</v>
      </c>
      <c r="C7" s="262">
        <v>74405453.845712498</v>
      </c>
      <c r="D7" s="264">
        <f>(C7/B7)-1</f>
        <v>0.8232851549793343</v>
      </c>
      <c r="E7" s="41">
        <v>124377</v>
      </c>
      <c r="F7" s="42">
        <v>165959</v>
      </c>
      <c r="G7" s="43">
        <f>(F7/E7)-1</f>
        <v>0.3343222621545785</v>
      </c>
      <c r="H7" s="4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.95" customHeight="1" x14ac:dyDescent="0.2">
      <c r="A8" s="272"/>
      <c r="B8" s="273"/>
      <c r="C8" s="263"/>
      <c r="D8" s="265"/>
      <c r="E8" s="46">
        <v>3.0478241311598722E-3</v>
      </c>
      <c r="F8" s="47">
        <v>2.230468217345107E-3</v>
      </c>
      <c r="G8" s="43"/>
      <c r="H8" s="43">
        <f>(F8-E8)/E8</f>
        <v>-0.26817686278496466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.95" customHeight="1" x14ac:dyDescent="0.2">
      <c r="A9" s="272" t="s">
        <v>22</v>
      </c>
      <c r="B9" s="273">
        <v>2023839</v>
      </c>
      <c r="C9" s="263">
        <v>1603140</v>
      </c>
      <c r="D9" s="265">
        <f t="shared" ref="D9" si="0">(C9/B9)-1</f>
        <v>-0.20787177240877364</v>
      </c>
      <c r="E9" s="41">
        <v>44393</v>
      </c>
      <c r="F9" s="42">
        <v>26430</v>
      </c>
      <c r="G9" s="43">
        <f t="shared" ref="G9:G11" si="1">(F9/E9)-1</f>
        <v>-0.4046358660149123</v>
      </c>
      <c r="H9" s="43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.95" customHeight="1" x14ac:dyDescent="0.2">
      <c r="A10" s="272"/>
      <c r="B10" s="273"/>
      <c r="C10" s="263"/>
      <c r="D10" s="265"/>
      <c r="E10" s="46">
        <v>2.1935045228400084E-2</v>
      </c>
      <c r="F10" s="47">
        <v>1.6486395448931473E-2</v>
      </c>
      <c r="G10" s="43"/>
      <c r="H10" s="43">
        <f t="shared" ref="H10:H12" si="2">(F10-E10)/E10</f>
        <v>-0.24839929540760874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95" customHeight="1" x14ac:dyDescent="0.2">
      <c r="A11" s="272" t="s">
        <v>28</v>
      </c>
      <c r="B11" s="273">
        <v>1054349</v>
      </c>
      <c r="C11" s="263">
        <v>766481</v>
      </c>
      <c r="D11" s="265">
        <f t="shared" ref="D11" si="3">(C11/B11)-1</f>
        <v>-0.2730291393077624</v>
      </c>
      <c r="E11" s="41">
        <v>21732</v>
      </c>
      <c r="F11" s="42">
        <v>9514</v>
      </c>
      <c r="G11" s="43">
        <f t="shared" si="1"/>
        <v>-0.56221240566905939</v>
      </c>
      <c r="H11" s="43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95" customHeight="1" x14ac:dyDescent="0.2">
      <c r="A12" s="272"/>
      <c r="B12" s="273"/>
      <c r="C12" s="263"/>
      <c r="D12" s="265"/>
      <c r="E12" s="46">
        <v>2.0611770865244811E-2</v>
      </c>
      <c r="F12" s="47">
        <v>1.241257121833418E-2</v>
      </c>
      <c r="G12" s="43"/>
      <c r="H12" s="43">
        <f t="shared" si="2"/>
        <v>-0.39779210144121924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95" customHeight="1" x14ac:dyDescent="0.2">
      <c r="A13" s="272" t="s">
        <v>182</v>
      </c>
      <c r="B13" s="273" t="s">
        <v>132</v>
      </c>
      <c r="C13" s="263" t="s">
        <v>132</v>
      </c>
      <c r="D13" s="265" t="s">
        <v>132</v>
      </c>
      <c r="E13" s="41" t="s">
        <v>132</v>
      </c>
      <c r="F13" s="42" t="s">
        <v>132</v>
      </c>
      <c r="G13" s="43" t="s">
        <v>132</v>
      </c>
      <c r="H13" s="4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8.95" customHeight="1" x14ac:dyDescent="0.2">
      <c r="A14" s="272"/>
      <c r="B14" s="273"/>
      <c r="C14" s="263"/>
      <c r="D14" s="265"/>
      <c r="E14" s="46" t="s">
        <v>132</v>
      </c>
      <c r="F14" s="47" t="s">
        <v>132</v>
      </c>
      <c r="G14" s="43"/>
      <c r="H14" s="48" t="s">
        <v>132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.95" customHeight="1" x14ac:dyDescent="0.2">
      <c r="A15" s="49"/>
      <c r="B15" s="266">
        <f>SUM(B7:B14)</f>
        <v>43886645</v>
      </c>
      <c r="C15" s="268">
        <f>SUM(C7:C14)</f>
        <v>76775074.845712498</v>
      </c>
      <c r="D15" s="270">
        <f>(C15/B15)-1</f>
        <v>0.74939494339821366</v>
      </c>
      <c r="E15" s="50">
        <f>E7+E9+E11</f>
        <v>190502</v>
      </c>
      <c r="F15" s="50">
        <f>F7+F9+F11</f>
        <v>201903</v>
      </c>
      <c r="G15" s="51">
        <f>(F15/E15)-1</f>
        <v>5.9847140712433466E-2</v>
      </c>
      <c r="H15" s="5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95" customHeight="1" thickBot="1" x14ac:dyDescent="0.25">
      <c r="A16" s="13" t="s">
        <v>183</v>
      </c>
      <c r="B16" s="267"/>
      <c r="C16" s="269"/>
      <c r="D16" s="271"/>
      <c r="E16" s="53">
        <v>4.3407738276644292E-3</v>
      </c>
      <c r="F16" s="54">
        <v>2.6297988039183954E-3</v>
      </c>
      <c r="G16" s="28"/>
      <c r="H16" s="28">
        <f>(F16-E16)/E16</f>
        <v>-0.39416359655546274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8.95" customHeight="1" x14ac:dyDescent="0.2">
      <c r="A17" s="218" t="s">
        <v>199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8.95" customHeight="1" x14ac:dyDescent="0.2">
      <c r="A18" s="5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8.9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8.9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.9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8.9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8.9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8.9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8.9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8.9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8.9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8.9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8.9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8.9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8.9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8.9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8.9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8.9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8.9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8.95" customHeight="1" x14ac:dyDescent="0.2"/>
    <row r="37" spans="1:27" x14ac:dyDescent="0.2">
      <c r="G37" s="1"/>
    </row>
    <row r="48" spans="1:27" x14ac:dyDescent="0.2">
      <c r="I48" s="1"/>
    </row>
  </sheetData>
  <mergeCells count="27">
    <mergeCell ref="A5:A6"/>
    <mergeCell ref="B5:B6"/>
    <mergeCell ref="C5:C6"/>
    <mergeCell ref="D5:D6"/>
    <mergeCell ref="G5:H5"/>
    <mergeCell ref="E6:F6"/>
    <mergeCell ref="B4:D4"/>
    <mergeCell ref="E4:H4"/>
    <mergeCell ref="A13:A14"/>
    <mergeCell ref="B13:B14"/>
    <mergeCell ref="C13:C14"/>
    <mergeCell ref="D13:D14"/>
    <mergeCell ref="A11:A12"/>
    <mergeCell ref="B11:B12"/>
    <mergeCell ref="C11:C12"/>
    <mergeCell ref="D11:D12"/>
    <mergeCell ref="A9:A10"/>
    <mergeCell ref="B9:B10"/>
    <mergeCell ref="C9:C10"/>
    <mergeCell ref="D9:D10"/>
    <mergeCell ref="A7:A8"/>
    <mergeCell ref="B7:B8"/>
    <mergeCell ref="C7:C8"/>
    <mergeCell ref="D7:D8"/>
    <mergeCell ref="B15:B16"/>
    <mergeCell ref="C15:C16"/>
    <mergeCell ref="D15:D16"/>
  </mergeCells>
  <pageMargins left="0.7" right="0.7" top="0.75" bottom="0.75" header="0.3" footer="0.3"/>
  <pageSetup paperSize="9" scale="72" orientation="portrait" verticalDpi="0" r:id="rId1"/>
  <ignoredErrors>
    <ignoredError sqref="B15:D15 B16:D16 G16:H16 G15:H15" formulaRange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44BC4-7137-4EC3-8CC7-A7F9EB30A59C}">
  <sheetPr>
    <pageSetUpPr fitToPage="1"/>
  </sheetPr>
  <dimension ref="A1:AA48"/>
  <sheetViews>
    <sheetView showGridLines="0" zoomScaleNormal="100" workbookViewId="0">
      <selection activeCell="K3" sqref="K3"/>
    </sheetView>
  </sheetViews>
  <sheetFormatPr defaultColWidth="9.140625" defaultRowHeight="12" x14ac:dyDescent="0.2"/>
  <cols>
    <col min="1" max="1" width="19.7109375" style="3" customWidth="1"/>
    <col min="2" max="8" width="12.7109375" style="3" customWidth="1"/>
    <col min="9" max="9" width="2.42578125" style="3" customWidth="1"/>
    <col min="10" max="16384" width="9.140625" style="3"/>
  </cols>
  <sheetData>
    <row r="1" spans="1:27" ht="6.75" customHeight="1" x14ac:dyDescent="0.2"/>
    <row r="2" spans="1:27" ht="18.95" customHeight="1" x14ac:dyDescent="0.25">
      <c r="A2" s="16" t="s">
        <v>195</v>
      </c>
      <c r="B2" s="17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thickBot="1" x14ac:dyDescent="0.25">
      <c r="A3" s="2"/>
      <c r="B3" s="2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0.75" customHeight="1" x14ac:dyDescent="0.2">
      <c r="A4" s="18" t="str">
        <f>+'1'!A4</f>
        <v>Janeiro-abril</v>
      </c>
      <c r="B4" s="238" t="s">
        <v>121</v>
      </c>
      <c r="C4" s="239"/>
      <c r="D4" s="240"/>
      <c r="E4" s="238" t="s">
        <v>110</v>
      </c>
      <c r="F4" s="239"/>
      <c r="G4" s="239"/>
      <c r="H4" s="239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6.25" customHeight="1" x14ac:dyDescent="0.2">
      <c r="A5" s="259" t="s">
        <v>120</v>
      </c>
      <c r="B5" s="254">
        <v>2023</v>
      </c>
      <c r="C5" s="255">
        <v>2024</v>
      </c>
      <c r="D5" s="277" t="s">
        <v>188</v>
      </c>
      <c r="E5" s="29">
        <v>2023</v>
      </c>
      <c r="F5" s="29">
        <v>2024</v>
      </c>
      <c r="G5" s="283" t="s">
        <v>188</v>
      </c>
      <c r="H5" s="279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7" customHeight="1" x14ac:dyDescent="0.2">
      <c r="A6" s="259"/>
      <c r="B6" s="275"/>
      <c r="C6" s="276"/>
      <c r="D6" s="278"/>
      <c r="E6" s="244" t="s">
        <v>148</v>
      </c>
      <c r="F6" s="244"/>
      <c r="G6" s="221" t="s">
        <v>149</v>
      </c>
      <c r="H6" s="222" t="s">
        <v>150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.95" customHeight="1" x14ac:dyDescent="0.2">
      <c r="A7" s="281" t="s">
        <v>35</v>
      </c>
      <c r="B7" s="266">
        <v>696324</v>
      </c>
      <c r="C7" s="268">
        <v>633777</v>
      </c>
      <c r="D7" s="270">
        <f>(C7/B7)-1</f>
        <v>-8.9824564426904674E-2</v>
      </c>
      <c r="E7" s="31">
        <v>11780</v>
      </c>
      <c r="F7" s="31">
        <v>8288</v>
      </c>
      <c r="G7" s="32">
        <f>(F7/E7)-1</f>
        <v>-0.29643463497453315</v>
      </c>
      <c r="H7" s="33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.95" customHeight="1" thickBot="1" x14ac:dyDescent="0.25">
      <c r="A8" s="282"/>
      <c r="B8" s="267"/>
      <c r="C8" s="269"/>
      <c r="D8" s="271"/>
      <c r="E8" s="35">
        <f>E7/B7</f>
        <v>1.6917412009351967E-2</v>
      </c>
      <c r="F8" s="35">
        <f>F7/C7</f>
        <v>1.3077154898331748E-2</v>
      </c>
      <c r="G8" s="36"/>
      <c r="H8" s="28">
        <f>(F8/E8)-1</f>
        <v>-0.22700027101647224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.9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.9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9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9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9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8.9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.9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9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8.9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8.9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8.9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8.9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.9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8.9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8.9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8.9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7" spans="1:27" x14ac:dyDescent="0.2">
      <c r="G37" s="1"/>
    </row>
    <row r="48" spans="1:27" x14ac:dyDescent="0.2">
      <c r="I48" s="1"/>
    </row>
  </sheetData>
  <mergeCells count="12">
    <mergeCell ref="B4:D4"/>
    <mergeCell ref="E4:H4"/>
    <mergeCell ref="A7:A8"/>
    <mergeCell ref="B7:B8"/>
    <mergeCell ref="C7:C8"/>
    <mergeCell ref="D7:D8"/>
    <mergeCell ref="A5:A6"/>
    <mergeCell ref="B5:B6"/>
    <mergeCell ref="C5:C6"/>
    <mergeCell ref="D5:D6"/>
    <mergeCell ref="G5:H5"/>
    <mergeCell ref="E6:F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3A722-07FE-4348-94C1-50848E912BEA}">
  <sheetPr>
    <pageSetUpPr fitToPage="1"/>
  </sheetPr>
  <dimension ref="A1:AA48"/>
  <sheetViews>
    <sheetView showGridLines="0" zoomScaleNormal="100" workbookViewId="0">
      <selection activeCell="H7" sqref="H7"/>
    </sheetView>
  </sheetViews>
  <sheetFormatPr defaultColWidth="9.140625" defaultRowHeight="12" x14ac:dyDescent="0.2"/>
  <cols>
    <col min="1" max="1" width="34.7109375" style="3" customWidth="1"/>
    <col min="2" max="4" width="10.7109375" style="3" customWidth="1"/>
    <col min="5" max="5" width="3.28515625" style="3" customWidth="1"/>
    <col min="6" max="16384" width="9.140625" style="3"/>
  </cols>
  <sheetData>
    <row r="1" spans="1:27" ht="6.75" customHeight="1" x14ac:dyDescent="0.2"/>
    <row r="2" spans="1:27" ht="18.95" customHeight="1" x14ac:dyDescent="0.25">
      <c r="A2" s="16" t="s">
        <v>196</v>
      </c>
      <c r="B2" s="17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thickBot="1" x14ac:dyDescent="0.25">
      <c r="A3" s="2"/>
      <c r="B3" s="2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95" customHeight="1" x14ac:dyDescent="0.2">
      <c r="A4" s="18" t="str">
        <f>+'1'!A4</f>
        <v>Janeiro-abril</v>
      </c>
      <c r="B4" s="238" t="s">
        <v>123</v>
      </c>
      <c r="C4" s="239"/>
      <c r="D4" s="240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" customHeight="1" x14ac:dyDescent="0.2">
      <c r="A5" s="10" t="s">
        <v>111</v>
      </c>
      <c r="B5" s="19">
        <v>2023</v>
      </c>
      <c r="C5" s="20">
        <v>2024</v>
      </c>
      <c r="D5" s="21" t="s">
        <v>188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8.95" customHeight="1" x14ac:dyDescent="0.2">
      <c r="A6" s="22" t="s">
        <v>220</v>
      </c>
      <c r="B6" s="23">
        <v>6743</v>
      </c>
      <c r="C6" s="24">
        <v>3980</v>
      </c>
      <c r="D6" s="25">
        <f>(C6/B6)-1</f>
        <v>-0.4097582678333086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.95" customHeight="1" x14ac:dyDescent="0.2">
      <c r="A7" s="22" t="s">
        <v>122</v>
      </c>
      <c r="B7" s="26">
        <v>4522</v>
      </c>
      <c r="C7" s="12">
        <v>2424</v>
      </c>
      <c r="D7" s="27">
        <f t="shared" ref="D7:D9" si="0">(C7/B7)-1</f>
        <v>-0.46395400265369302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.95" customHeight="1" x14ac:dyDescent="0.2">
      <c r="A8" s="22" t="s">
        <v>118</v>
      </c>
      <c r="B8" s="26">
        <v>1213</v>
      </c>
      <c r="C8" s="12">
        <v>680</v>
      </c>
      <c r="D8" s="27">
        <f t="shared" si="0"/>
        <v>-0.43940643033800497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.95" customHeight="1" thickBot="1" x14ac:dyDescent="0.25">
      <c r="A9" s="13" t="s">
        <v>35</v>
      </c>
      <c r="B9" s="9">
        <f>SUM(B6:B8)</f>
        <v>12478</v>
      </c>
      <c r="C9" s="14">
        <f>SUM(C6:C8)</f>
        <v>7084</v>
      </c>
      <c r="D9" s="28">
        <f t="shared" si="0"/>
        <v>-0.4322808142330502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.9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9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9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9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8.9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.9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9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8.9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8.9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8.9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8.9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.9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8.9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8.9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8.9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8.9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8.9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8.9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8.9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8.9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7" spans="1:27" x14ac:dyDescent="0.2">
      <c r="G37" s="1"/>
    </row>
    <row r="48" spans="1:27" x14ac:dyDescent="0.2">
      <c r="I48" s="1"/>
    </row>
  </sheetData>
  <mergeCells count="1">
    <mergeCell ref="B4:D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ignoredErrors>
    <ignoredError sqref="B9:C9" formulaRange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21606-A70F-4C00-856A-128CE46064D9}">
  <sheetPr>
    <pageSetUpPr fitToPage="1"/>
  </sheetPr>
  <dimension ref="A1:AA47"/>
  <sheetViews>
    <sheetView showGridLines="0" zoomScaleNormal="100" workbookViewId="0">
      <selection activeCell="E11" sqref="E11"/>
    </sheetView>
  </sheetViews>
  <sheetFormatPr defaultColWidth="9.140625" defaultRowHeight="12" x14ac:dyDescent="0.2"/>
  <cols>
    <col min="1" max="1" width="27.140625" style="3" customWidth="1"/>
    <col min="2" max="2" width="22.85546875" style="3" customWidth="1"/>
    <col min="3" max="3" width="3.85546875" style="3" customWidth="1"/>
    <col min="4" max="16384" width="9.140625" style="3"/>
  </cols>
  <sheetData>
    <row r="1" spans="1:27" ht="6.75" customHeight="1" x14ac:dyDescent="0.2">
      <c r="A1" s="2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1" customHeight="1" x14ac:dyDescent="0.25">
      <c r="A2" s="16" t="s">
        <v>208</v>
      </c>
      <c r="B2" s="225"/>
      <c r="C2" s="225"/>
      <c r="D2" s="225"/>
      <c r="E2" s="22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7.100000000000001" customHeight="1" thickBot="1" x14ac:dyDescent="0.25">
      <c r="A3" s="10"/>
      <c r="B3" s="10"/>
      <c r="C3" s="10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95" customHeight="1" x14ac:dyDescent="0.2">
      <c r="A4" s="219" t="s">
        <v>124</v>
      </c>
      <c r="B4" s="219" t="s">
        <v>125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7.100000000000001" customHeight="1" x14ac:dyDescent="0.2">
      <c r="A5" s="11">
        <v>0</v>
      </c>
      <c r="B5" s="12">
        <v>3652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7.100000000000001" customHeight="1" x14ac:dyDescent="0.2">
      <c r="A6" s="11">
        <v>1</v>
      </c>
      <c r="B6" s="12">
        <v>54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7.100000000000001" customHeight="1" x14ac:dyDescent="0.2">
      <c r="A7" s="11">
        <v>2</v>
      </c>
      <c r="B7" s="12">
        <v>237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7.100000000000001" customHeight="1" x14ac:dyDescent="0.2">
      <c r="A8" s="11">
        <v>3</v>
      </c>
      <c r="B8" s="12">
        <v>5228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7.100000000000001" customHeight="1" x14ac:dyDescent="0.2">
      <c r="A9" s="11">
        <v>4</v>
      </c>
      <c r="B9" s="12">
        <v>1374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7.100000000000001" customHeight="1" x14ac:dyDescent="0.2">
      <c r="A10" s="11">
        <v>5</v>
      </c>
      <c r="B10" s="12">
        <v>2341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7.100000000000001" customHeight="1" x14ac:dyDescent="0.2">
      <c r="A11" s="11">
        <v>6</v>
      </c>
      <c r="B11" s="12">
        <v>2134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7.100000000000001" customHeight="1" x14ac:dyDescent="0.2">
      <c r="A12" s="11">
        <v>7</v>
      </c>
      <c r="B12" s="12">
        <v>8088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7.100000000000001" customHeight="1" x14ac:dyDescent="0.2">
      <c r="A13" s="11">
        <v>8</v>
      </c>
      <c r="B13" s="12">
        <v>4071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7.100000000000001" customHeight="1" x14ac:dyDescent="0.2">
      <c r="A14" s="11">
        <v>9</v>
      </c>
      <c r="B14" s="12">
        <v>53591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7.100000000000001" customHeight="1" x14ac:dyDescent="0.2">
      <c r="A15" s="11">
        <v>10</v>
      </c>
      <c r="B15" s="12">
        <v>11531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7.100000000000001" customHeight="1" x14ac:dyDescent="0.2">
      <c r="A16" s="11">
        <v>11</v>
      </c>
      <c r="B16" s="12">
        <v>100037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7.100000000000001" customHeight="1" x14ac:dyDescent="0.2">
      <c r="A17" s="11">
        <v>12</v>
      </c>
      <c r="B17" s="12">
        <v>10051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7.100000000000001" customHeight="1" x14ac:dyDescent="0.2">
      <c r="A18" s="11">
        <v>13</v>
      </c>
      <c r="B18" s="12">
        <v>501737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7.100000000000001" customHeight="1" thickBot="1" x14ac:dyDescent="0.25">
      <c r="A19" s="8" t="s">
        <v>35</v>
      </c>
      <c r="B19" s="14">
        <f>SUM(B5:B18)</f>
        <v>704126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7.100000000000001" customHeight="1" x14ac:dyDescent="0.2">
      <c r="A20" s="1"/>
      <c r="B20" s="15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.9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8.9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8.9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8.9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8.9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8.9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8.9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8.9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8.9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8.9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8.9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8.9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8.9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8.9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6" spans="1:27" x14ac:dyDescent="0.2">
      <c r="G36" s="1"/>
    </row>
    <row r="47" spans="1:27" x14ac:dyDescent="0.2">
      <c r="I47" s="1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D9587-2A79-4EBF-9F09-419667FE6AC2}">
  <sheetPr>
    <pageSetUpPr fitToPage="1"/>
  </sheetPr>
  <dimension ref="A1:AB46"/>
  <sheetViews>
    <sheetView showGridLines="0" tabSelected="1" zoomScaleNormal="100" workbookViewId="0">
      <selection activeCell="N4" sqref="N4"/>
    </sheetView>
  </sheetViews>
  <sheetFormatPr defaultColWidth="9.140625" defaultRowHeight="12" x14ac:dyDescent="0.2"/>
  <cols>
    <col min="1" max="1" width="20.7109375" style="3" customWidth="1"/>
    <col min="2" max="11" width="9.140625" style="3" customWidth="1"/>
    <col min="12" max="16384" width="9.140625" style="3"/>
  </cols>
  <sheetData>
    <row r="1" spans="1:28" ht="7.5" customHeight="1" x14ac:dyDescent="0.2">
      <c r="A1" s="2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2.5" customHeight="1" x14ac:dyDescent="0.25">
      <c r="A2" s="16" t="s">
        <v>207</v>
      </c>
      <c r="B2" s="226"/>
      <c r="C2" s="22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8.95" customHeight="1" thickBot="1" x14ac:dyDescent="0.25">
      <c r="A3" s="2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21.75" customHeight="1" thickBot="1" x14ac:dyDescent="0.25">
      <c r="A4" s="4" t="s">
        <v>126</v>
      </c>
      <c r="B4" s="5">
        <v>2016</v>
      </c>
      <c r="C4" s="5">
        <v>2017</v>
      </c>
      <c r="D4" s="5">
        <v>2018</v>
      </c>
      <c r="E4" s="5">
        <v>2019</v>
      </c>
      <c r="F4" s="5">
        <v>2020</v>
      </c>
      <c r="G4" s="5">
        <v>2021</v>
      </c>
      <c r="H4" s="5">
        <v>2022</v>
      </c>
      <c r="I4" s="5">
        <v>2023</v>
      </c>
      <c r="J4" s="5" t="s">
        <v>197</v>
      </c>
      <c r="K4" s="6" t="s">
        <v>35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21.75" customHeight="1" thickTop="1" thickBot="1" x14ac:dyDescent="0.25">
      <c r="A5" s="7" t="s">
        <v>127</v>
      </c>
      <c r="B5" s="212">
        <v>16</v>
      </c>
      <c r="C5" s="213">
        <v>64</v>
      </c>
      <c r="D5" s="213">
        <v>182</v>
      </c>
      <c r="E5" s="213">
        <v>668</v>
      </c>
      <c r="F5" s="213">
        <v>443</v>
      </c>
      <c r="G5" s="213">
        <v>439</v>
      </c>
      <c r="H5" s="213">
        <v>598</v>
      </c>
      <c r="I5" s="213">
        <v>577</v>
      </c>
      <c r="J5" s="213">
        <v>132</v>
      </c>
      <c r="K5" s="9">
        <f>SUM(B5:J5)</f>
        <v>3119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8.9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8.9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8.9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8.9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8.9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8.9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8.9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8.9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8.9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8.9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8.9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8.9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8.9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35" spans="7:10" x14ac:dyDescent="0.2">
      <c r="G35" s="1"/>
    </row>
    <row r="43" spans="7:10" x14ac:dyDescent="0.2">
      <c r="G43" s="1"/>
    </row>
    <row r="46" spans="7:10" x14ac:dyDescent="0.2">
      <c r="I46" s="1"/>
      <c r="J46" s="1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C5E91-DD61-47DC-AD57-2BCC7D1A2205}">
  <sheetPr>
    <pageSetUpPr fitToPage="1"/>
  </sheetPr>
  <dimension ref="A1:AA48"/>
  <sheetViews>
    <sheetView showGridLines="0" zoomScaleNormal="100" workbookViewId="0">
      <selection activeCell="I2" sqref="I2"/>
    </sheetView>
  </sheetViews>
  <sheetFormatPr defaultColWidth="9.140625" defaultRowHeight="12" x14ac:dyDescent="0.2"/>
  <cols>
    <col min="1" max="1" width="18.7109375" style="3" customWidth="1"/>
    <col min="2" max="13" width="7.85546875" style="3" customWidth="1"/>
    <col min="14" max="14" width="2.85546875" style="3" customWidth="1"/>
    <col min="15" max="16384" width="9.140625" style="3"/>
  </cols>
  <sheetData>
    <row r="1" spans="1:27" ht="5.25" customHeight="1" x14ac:dyDescent="0.2"/>
    <row r="2" spans="1:27" ht="18.95" customHeight="1" x14ac:dyDescent="0.25">
      <c r="A2" s="16" t="s">
        <v>186</v>
      </c>
      <c r="B2" s="17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95" customHeight="1" x14ac:dyDescent="0.2">
      <c r="A4" s="236" t="s">
        <v>206</v>
      </c>
      <c r="B4" s="238" t="s">
        <v>6</v>
      </c>
      <c r="C4" s="239"/>
      <c r="D4" s="240"/>
      <c r="E4" s="238" t="s">
        <v>31</v>
      </c>
      <c r="F4" s="239"/>
      <c r="G4" s="240"/>
      <c r="H4" s="239" t="s">
        <v>18</v>
      </c>
      <c r="I4" s="239"/>
      <c r="J4" s="239"/>
      <c r="K4" s="238" t="s">
        <v>20</v>
      </c>
      <c r="L4" s="239"/>
      <c r="M4" s="239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" customHeight="1" x14ac:dyDescent="0.2">
      <c r="A5" s="237"/>
      <c r="B5" s="127">
        <v>2019</v>
      </c>
      <c r="C5" s="128">
        <v>2024</v>
      </c>
      <c r="D5" s="129" t="s">
        <v>185</v>
      </c>
      <c r="E5" s="127">
        <v>2019</v>
      </c>
      <c r="F5" s="128">
        <v>2024</v>
      </c>
      <c r="G5" s="129" t="s">
        <v>185</v>
      </c>
      <c r="H5" s="127">
        <v>2019</v>
      </c>
      <c r="I5" s="128">
        <v>2024</v>
      </c>
      <c r="J5" s="129" t="s">
        <v>185</v>
      </c>
      <c r="K5" s="127">
        <v>2019</v>
      </c>
      <c r="L5" s="128">
        <v>2024</v>
      </c>
      <c r="M5" s="129" t="s">
        <v>185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8.95" customHeight="1" x14ac:dyDescent="0.2">
      <c r="A6" s="56" t="s">
        <v>34</v>
      </c>
      <c r="B6" s="41">
        <v>10731</v>
      </c>
      <c r="C6" s="44">
        <v>10850</v>
      </c>
      <c r="D6" s="45">
        <f>(C6/B6)-1</f>
        <v>1.108936725375087E-2</v>
      </c>
      <c r="E6" s="41">
        <v>149</v>
      </c>
      <c r="F6" s="44">
        <v>135</v>
      </c>
      <c r="G6" s="45">
        <f>(F6/E6)-1</f>
        <v>-9.3959731543624136E-2</v>
      </c>
      <c r="H6" s="44">
        <v>642</v>
      </c>
      <c r="I6" s="44">
        <v>730</v>
      </c>
      <c r="J6" s="43">
        <f>(I6/H6)-1</f>
        <v>0.13707165109034269</v>
      </c>
      <c r="K6" s="41">
        <v>12950</v>
      </c>
      <c r="L6" s="44">
        <v>12614</v>
      </c>
      <c r="M6" s="43">
        <f>(L6/K6)-1</f>
        <v>-2.5945945945945903E-2</v>
      </c>
      <c r="N6" s="1"/>
      <c r="O6" s="1"/>
      <c r="P6" s="1"/>
      <c r="Q6" s="1"/>
      <c r="R6" s="1"/>
      <c r="S6" s="1"/>
      <c r="T6" s="63"/>
      <c r="U6" s="1"/>
      <c r="V6" s="1"/>
      <c r="W6" s="1"/>
      <c r="X6" s="1"/>
      <c r="Y6" s="1"/>
      <c r="Z6" s="1"/>
      <c r="AA6" s="1"/>
    </row>
    <row r="7" spans="1:27" ht="18.95" customHeight="1" x14ac:dyDescent="0.2">
      <c r="A7" s="56" t="s">
        <v>36</v>
      </c>
      <c r="B7" s="41">
        <v>175</v>
      </c>
      <c r="C7" s="44">
        <v>190</v>
      </c>
      <c r="D7" s="45">
        <f t="shared" ref="D7:D9" si="0">(C7/B7)-1</f>
        <v>8.5714285714285632E-2</v>
      </c>
      <c r="E7" s="41">
        <v>0</v>
      </c>
      <c r="F7" s="44">
        <v>1</v>
      </c>
      <c r="G7" s="47" t="s">
        <v>132</v>
      </c>
      <c r="H7" s="44">
        <v>31</v>
      </c>
      <c r="I7" s="44">
        <v>29</v>
      </c>
      <c r="J7" s="43">
        <f t="shared" ref="J7:J9" si="1">(I7/H7)-1</f>
        <v>-6.4516129032258118E-2</v>
      </c>
      <c r="K7" s="41">
        <v>188</v>
      </c>
      <c r="L7" s="44">
        <v>209</v>
      </c>
      <c r="M7" s="43">
        <f t="shared" ref="M7:M9" si="2">(L7/K7)-1</f>
        <v>0.11170212765957444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.95" customHeight="1" x14ac:dyDescent="0.2">
      <c r="A8" s="56" t="s">
        <v>37</v>
      </c>
      <c r="B8" s="41">
        <v>306</v>
      </c>
      <c r="C8" s="44">
        <v>281</v>
      </c>
      <c r="D8" s="45">
        <f t="shared" si="0"/>
        <v>-8.1699346405228801E-2</v>
      </c>
      <c r="E8" s="41">
        <v>31</v>
      </c>
      <c r="F8" s="44">
        <v>1</v>
      </c>
      <c r="G8" s="45">
        <f t="shared" ref="G8:G9" si="3">(F8/E8)-1</f>
        <v>-0.967741935483871</v>
      </c>
      <c r="H8" s="44">
        <v>46</v>
      </c>
      <c r="I8" s="44">
        <v>23</v>
      </c>
      <c r="J8" s="43">
        <f t="shared" si="1"/>
        <v>-0.5</v>
      </c>
      <c r="K8" s="41">
        <v>352</v>
      </c>
      <c r="L8" s="44">
        <v>316</v>
      </c>
      <c r="M8" s="43">
        <f t="shared" si="2"/>
        <v>-0.10227272727272729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.95" customHeight="1" thickBot="1" x14ac:dyDescent="0.25">
      <c r="A9" s="185" t="s">
        <v>35</v>
      </c>
      <c r="B9" s="186">
        <f>SUM(B6:B8)</f>
        <v>11212</v>
      </c>
      <c r="C9" s="187">
        <f>SUM(C6:C8)</f>
        <v>11321</v>
      </c>
      <c r="D9" s="188">
        <f t="shared" si="0"/>
        <v>9.7217267213700609E-3</v>
      </c>
      <c r="E9" s="186">
        <f>SUM(E6:E8)</f>
        <v>180</v>
      </c>
      <c r="F9" s="187">
        <f>SUM(F6:F8)</f>
        <v>137</v>
      </c>
      <c r="G9" s="188">
        <f t="shared" si="3"/>
        <v>-0.23888888888888893</v>
      </c>
      <c r="H9" s="187">
        <f>SUM(H6:H8)</f>
        <v>719</v>
      </c>
      <c r="I9" s="187">
        <f>SUM(I6:I8)</f>
        <v>782</v>
      </c>
      <c r="J9" s="189">
        <f t="shared" si="1"/>
        <v>8.7621696801112758E-2</v>
      </c>
      <c r="K9" s="186">
        <f>SUM(K6:K8)</f>
        <v>13490</v>
      </c>
      <c r="L9" s="187">
        <f>SUM(L6:L8)</f>
        <v>13139</v>
      </c>
      <c r="M9" s="189">
        <f t="shared" si="2"/>
        <v>-2.601927353595257E-2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.9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9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9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9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8.9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.95" customHeight="1" x14ac:dyDescent="0.2">
      <c r="A15" s="1"/>
      <c r="B15" s="1"/>
      <c r="C15" s="1"/>
      <c r="D15" s="1"/>
      <c r="E15" s="63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7" spans="1:27" x14ac:dyDescent="0.2">
      <c r="G37" s="1"/>
    </row>
    <row r="48" spans="1:27" x14ac:dyDescent="0.2">
      <c r="I48" s="1"/>
    </row>
  </sheetData>
  <mergeCells count="5">
    <mergeCell ref="A4:A5"/>
    <mergeCell ref="B4:D4"/>
    <mergeCell ref="E4:G4"/>
    <mergeCell ref="H4:J4"/>
    <mergeCell ref="K4:M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verticalDpi="0" r:id="rId1"/>
  <ignoredErrors>
    <ignoredError sqref="B9:C9 E9:F9 H9:I9 K9:L9" formulaRange="1"/>
    <ignoredError sqref="D9 G9 J9" formula="1"/>
    <ignoredError sqref="D6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CF864-A9E4-451A-B473-D736C7150D8F}">
  <sheetPr>
    <pageSetUpPr fitToPage="1"/>
  </sheetPr>
  <dimension ref="A1:AA48"/>
  <sheetViews>
    <sheetView showGridLines="0" zoomScaleNormal="100" workbookViewId="0">
      <selection activeCell="L26" sqref="L26"/>
    </sheetView>
  </sheetViews>
  <sheetFormatPr defaultColWidth="9.140625" defaultRowHeight="12" x14ac:dyDescent="0.2"/>
  <cols>
    <col min="1" max="1" width="18.7109375" style="3" customWidth="1"/>
    <col min="2" max="13" width="7.85546875" style="3" customWidth="1"/>
    <col min="14" max="16384" width="9.140625" style="3"/>
  </cols>
  <sheetData>
    <row r="1" spans="1:27" ht="6" customHeight="1" x14ac:dyDescent="0.2"/>
    <row r="2" spans="1:27" ht="18.95" customHeight="1" x14ac:dyDescent="0.25">
      <c r="A2" s="16" t="s">
        <v>187</v>
      </c>
      <c r="B2" s="17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95" customHeight="1" x14ac:dyDescent="0.2">
      <c r="A4" s="236" t="str">
        <f>+'1'!A4</f>
        <v>Janeiro-abril</v>
      </c>
      <c r="B4" s="238" t="s">
        <v>6</v>
      </c>
      <c r="C4" s="239"/>
      <c r="D4" s="240"/>
      <c r="E4" s="239" t="s">
        <v>31</v>
      </c>
      <c r="F4" s="239"/>
      <c r="G4" s="239"/>
      <c r="H4" s="241" t="s">
        <v>18</v>
      </c>
      <c r="I4" s="239"/>
      <c r="J4" s="242"/>
      <c r="K4" s="239" t="s">
        <v>20</v>
      </c>
      <c r="L4" s="239"/>
      <c r="M4" s="239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" customHeight="1" x14ac:dyDescent="0.2">
      <c r="A5" s="237"/>
      <c r="B5" s="127">
        <v>2023</v>
      </c>
      <c r="C5" s="128">
        <v>2024</v>
      </c>
      <c r="D5" s="129" t="s">
        <v>188</v>
      </c>
      <c r="E5" s="127">
        <v>2023</v>
      </c>
      <c r="F5" s="128">
        <v>2024</v>
      </c>
      <c r="G5" s="129" t="s">
        <v>188</v>
      </c>
      <c r="H5" s="127">
        <v>2023</v>
      </c>
      <c r="I5" s="128">
        <v>2024</v>
      </c>
      <c r="J5" s="129" t="s">
        <v>188</v>
      </c>
      <c r="K5" s="127">
        <v>2023</v>
      </c>
      <c r="L5" s="128">
        <v>2024</v>
      </c>
      <c r="M5" s="129" t="s">
        <v>188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8.95" customHeight="1" x14ac:dyDescent="0.2">
      <c r="A6" s="56" t="s">
        <v>34</v>
      </c>
      <c r="B6" s="41">
        <v>10515</v>
      </c>
      <c r="C6" s="44">
        <v>10850</v>
      </c>
      <c r="D6" s="45">
        <f>(C6/B6)-1</f>
        <v>3.1859248692344355E-2</v>
      </c>
      <c r="E6" s="44">
        <v>154</v>
      </c>
      <c r="F6" s="44">
        <v>135</v>
      </c>
      <c r="G6" s="43">
        <f>(F6/E6)-1</f>
        <v>-0.12337662337662336</v>
      </c>
      <c r="H6" s="183">
        <v>717</v>
      </c>
      <c r="I6" s="44">
        <v>730</v>
      </c>
      <c r="J6" s="184">
        <f>(I6/H6)-1</f>
        <v>1.8131101813110284E-2</v>
      </c>
      <c r="K6" s="44">
        <v>12271</v>
      </c>
      <c r="L6" s="44">
        <v>12614</v>
      </c>
      <c r="M6" s="43">
        <f>(L6/K6)-1</f>
        <v>2.7952082144894419E-2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.95" customHeight="1" x14ac:dyDescent="0.2">
      <c r="A7" s="56" t="s">
        <v>36</v>
      </c>
      <c r="B7" s="41">
        <v>180</v>
      </c>
      <c r="C7" s="44">
        <v>190</v>
      </c>
      <c r="D7" s="45">
        <f t="shared" ref="D7:D8" si="0">(C7/B7)-1</f>
        <v>5.555555555555558E-2</v>
      </c>
      <c r="E7" s="44">
        <v>2</v>
      </c>
      <c r="F7" s="44">
        <v>1</v>
      </c>
      <c r="G7" s="43">
        <f>(F7/E7)-1</f>
        <v>-0.5</v>
      </c>
      <c r="H7" s="183">
        <v>27</v>
      </c>
      <c r="I7" s="44">
        <v>29</v>
      </c>
      <c r="J7" s="184">
        <f t="shared" ref="J7:J8" si="1">(I7/H7)-1</f>
        <v>7.4074074074074181E-2</v>
      </c>
      <c r="K7" s="44">
        <v>203</v>
      </c>
      <c r="L7" s="44">
        <v>209</v>
      </c>
      <c r="M7" s="43">
        <f t="shared" ref="M7:M8" si="2">(L7/K7)-1</f>
        <v>2.9556650246305383E-2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.95" customHeight="1" x14ac:dyDescent="0.2">
      <c r="A8" s="56" t="s">
        <v>37</v>
      </c>
      <c r="B8" s="41">
        <v>268</v>
      </c>
      <c r="C8" s="44">
        <v>281</v>
      </c>
      <c r="D8" s="45">
        <f t="shared" si="0"/>
        <v>4.8507462686567138E-2</v>
      </c>
      <c r="E8" s="44">
        <v>3</v>
      </c>
      <c r="F8" s="44">
        <v>1</v>
      </c>
      <c r="G8" s="43">
        <f t="shared" ref="G8" si="3">(F8/E8)-1</f>
        <v>-0.66666666666666674</v>
      </c>
      <c r="H8" s="183">
        <v>34</v>
      </c>
      <c r="I8" s="44">
        <v>23</v>
      </c>
      <c r="J8" s="184">
        <f t="shared" si="1"/>
        <v>-0.32352941176470584</v>
      </c>
      <c r="K8" s="44">
        <v>323</v>
      </c>
      <c r="L8" s="44">
        <v>316</v>
      </c>
      <c r="M8" s="43">
        <f t="shared" si="2"/>
        <v>-2.1671826625387025E-2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.95" customHeight="1" thickBot="1" x14ac:dyDescent="0.25">
      <c r="A9" s="185" t="s">
        <v>35</v>
      </c>
      <c r="B9" s="186">
        <f>SUM(B6:B8)</f>
        <v>10963</v>
      </c>
      <c r="C9" s="187">
        <f>SUM(C6:C8)</f>
        <v>11321</v>
      </c>
      <c r="D9" s="188">
        <f>(C9/B9)-1</f>
        <v>3.2655295083462654E-2</v>
      </c>
      <c r="E9" s="186">
        <f>SUM(E6:E8)</f>
        <v>159</v>
      </c>
      <c r="F9" s="187">
        <f>SUM(F6:F8)</f>
        <v>137</v>
      </c>
      <c r="G9" s="188">
        <f>(F9/E9)-1</f>
        <v>-0.13836477987421381</v>
      </c>
      <c r="H9" s="187">
        <f>SUM(H6:H8)</f>
        <v>778</v>
      </c>
      <c r="I9" s="187">
        <f>SUM(I6:I8)</f>
        <v>782</v>
      </c>
      <c r="J9" s="189">
        <f>(I9/H9)-1</f>
        <v>5.1413881748072487E-3</v>
      </c>
      <c r="K9" s="186">
        <f>SUM(K6:K8)</f>
        <v>12797</v>
      </c>
      <c r="L9" s="187">
        <f>SUM(L6:L8)</f>
        <v>13139</v>
      </c>
      <c r="M9" s="189">
        <f>(L9/K9)-1</f>
        <v>2.6725013675080067E-2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.9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9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9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9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8.9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.9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9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7" spans="1:27" x14ac:dyDescent="0.2">
      <c r="G37" s="1"/>
    </row>
    <row r="48" spans="1:27" x14ac:dyDescent="0.2">
      <c r="I48" s="1"/>
    </row>
  </sheetData>
  <mergeCells count="5">
    <mergeCell ref="A4:A5"/>
    <mergeCell ref="B4:D4"/>
    <mergeCell ref="E4:G4"/>
    <mergeCell ref="H4:J4"/>
    <mergeCell ref="K4:M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verticalDpi="0" r:id="rId1"/>
  <ignoredErrors>
    <ignoredError sqref="B9:C9 E9:F9 H9:I9 K9:L9" formulaRange="1"/>
    <ignoredError sqref="D9 G9 J9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F36CB-03ED-4E7F-88B1-81C29D645709}">
  <sheetPr>
    <tabColor theme="0" tint="-4.9989318521683403E-2"/>
    <pageSetUpPr fitToPage="1"/>
  </sheetPr>
  <dimension ref="A1:AA39"/>
  <sheetViews>
    <sheetView showGridLines="0" zoomScaleNormal="100" workbookViewId="0">
      <selection activeCell="H2" sqref="H2"/>
    </sheetView>
  </sheetViews>
  <sheetFormatPr defaultColWidth="9.140625" defaultRowHeight="12" x14ac:dyDescent="0.2"/>
  <cols>
    <col min="1" max="1" width="21.7109375" style="3" customWidth="1"/>
    <col min="2" max="9" width="9.28515625" style="3" customWidth="1"/>
    <col min="10" max="10" width="3" style="3" customWidth="1"/>
    <col min="11" max="16384" width="9.140625" style="3"/>
  </cols>
  <sheetData>
    <row r="1" spans="1:27" ht="4.5" customHeight="1" x14ac:dyDescent="0.2"/>
    <row r="2" spans="1:27" ht="18.95" customHeight="1" x14ac:dyDescent="0.25">
      <c r="A2" s="16" t="s">
        <v>138</v>
      </c>
      <c r="B2" s="17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x14ac:dyDescent="0.2">
      <c r="A3" s="2"/>
      <c r="B3" s="2"/>
      <c r="C3" s="2"/>
      <c r="D3" s="2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0" customHeight="1" x14ac:dyDescent="0.2">
      <c r="A4" s="171" t="s">
        <v>126</v>
      </c>
      <c r="B4" s="172" t="s">
        <v>6</v>
      </c>
      <c r="C4" s="62" t="s">
        <v>40</v>
      </c>
      <c r="D4" s="173" t="s">
        <v>8</v>
      </c>
      <c r="E4" s="172" t="s">
        <v>41</v>
      </c>
      <c r="F4" s="62" t="s">
        <v>31</v>
      </c>
      <c r="G4" s="62" t="s">
        <v>18</v>
      </c>
      <c r="H4" s="173" t="s">
        <v>20</v>
      </c>
      <c r="I4" s="62" t="s">
        <v>24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8.95" customHeight="1" x14ac:dyDescent="0.2">
      <c r="A5" s="171">
        <v>2014</v>
      </c>
      <c r="B5" s="26">
        <v>9061</v>
      </c>
      <c r="C5" s="12">
        <v>634</v>
      </c>
      <c r="D5" s="162">
        <v>129</v>
      </c>
      <c r="E5" s="88">
        <f t="shared" ref="E5" si="0">F5+G5+H5</f>
        <v>11538</v>
      </c>
      <c r="F5" s="12">
        <v>134</v>
      </c>
      <c r="G5" s="12">
        <v>596</v>
      </c>
      <c r="H5" s="162">
        <v>10808</v>
      </c>
      <c r="I5" s="174">
        <f t="shared" ref="I5" si="1">F5/B5*100</f>
        <v>1.4788654673877055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8.95" customHeight="1" x14ac:dyDescent="0.2">
      <c r="A6" s="175">
        <v>2019</v>
      </c>
      <c r="B6" s="176">
        <v>10731</v>
      </c>
      <c r="C6" s="177">
        <v>691</v>
      </c>
      <c r="D6" s="178">
        <v>139</v>
      </c>
      <c r="E6" s="88">
        <f t="shared" ref="E6" si="2">F6+G6+H6</f>
        <v>13741</v>
      </c>
      <c r="F6" s="177">
        <v>149</v>
      </c>
      <c r="G6" s="177">
        <v>642</v>
      </c>
      <c r="H6" s="178">
        <v>12950</v>
      </c>
      <c r="I6" s="174">
        <f t="shared" ref="I6:I11" si="3">F6/B6*100</f>
        <v>1.3885006057217408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.95" customHeight="1" x14ac:dyDescent="0.2">
      <c r="A7" s="175">
        <v>2020</v>
      </c>
      <c r="B7" s="176">
        <v>7643</v>
      </c>
      <c r="C7" s="177">
        <v>492</v>
      </c>
      <c r="D7" s="178">
        <v>92</v>
      </c>
      <c r="E7" s="88">
        <f>F7+G7+H7</f>
        <v>9571</v>
      </c>
      <c r="F7" s="177">
        <v>98</v>
      </c>
      <c r="G7" s="177">
        <v>470</v>
      </c>
      <c r="H7" s="178">
        <v>9003</v>
      </c>
      <c r="I7" s="174">
        <f t="shared" si="3"/>
        <v>1.2822190239434776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.95" customHeight="1" x14ac:dyDescent="0.2">
      <c r="A8" s="175">
        <v>2021</v>
      </c>
      <c r="B8" s="176">
        <v>6578</v>
      </c>
      <c r="C8" s="177">
        <v>476</v>
      </c>
      <c r="D8" s="178">
        <v>71</v>
      </c>
      <c r="E8" s="88">
        <f>F8+G8+H8</f>
        <v>7951</v>
      </c>
      <c r="F8" s="177">
        <v>74</v>
      </c>
      <c r="G8" s="177">
        <v>448</v>
      </c>
      <c r="H8" s="178">
        <v>7429</v>
      </c>
      <c r="I8" s="174">
        <f>F8/B8*100</f>
        <v>1.124961994527212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.95" customHeight="1" x14ac:dyDescent="0.2">
      <c r="A9" s="175">
        <v>2022</v>
      </c>
      <c r="B9" s="176">
        <v>9323</v>
      </c>
      <c r="C9" s="177">
        <v>655</v>
      </c>
      <c r="D9" s="178">
        <v>119</v>
      </c>
      <c r="E9" s="88">
        <f>F9+G9+H9</f>
        <v>11603</v>
      </c>
      <c r="F9" s="177">
        <v>129</v>
      </c>
      <c r="G9" s="177">
        <v>642</v>
      </c>
      <c r="H9" s="178">
        <v>10832</v>
      </c>
      <c r="I9" s="174">
        <f t="shared" si="3"/>
        <v>1.3836747827952376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.95" customHeight="1" x14ac:dyDescent="0.2">
      <c r="A10" s="175">
        <v>2023</v>
      </c>
      <c r="B10" s="176">
        <v>10515</v>
      </c>
      <c r="C10" s="177">
        <v>766</v>
      </c>
      <c r="D10" s="178">
        <v>143</v>
      </c>
      <c r="E10" s="88">
        <f>F10+G10+H10</f>
        <v>13142</v>
      </c>
      <c r="F10" s="177">
        <v>154</v>
      </c>
      <c r="G10" s="177">
        <v>717</v>
      </c>
      <c r="H10" s="178">
        <v>12271</v>
      </c>
      <c r="I10" s="174">
        <f t="shared" si="3"/>
        <v>1.4645744174988113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95" customHeight="1" x14ac:dyDescent="0.2">
      <c r="A11" s="175">
        <v>2024</v>
      </c>
      <c r="B11" s="176">
        <v>10850</v>
      </c>
      <c r="C11" s="177">
        <v>779</v>
      </c>
      <c r="D11" s="178">
        <v>126</v>
      </c>
      <c r="E11" s="88">
        <f>F11+G11+H11</f>
        <v>13479</v>
      </c>
      <c r="F11" s="177">
        <v>135</v>
      </c>
      <c r="G11" s="177">
        <v>730</v>
      </c>
      <c r="H11" s="178">
        <v>12614</v>
      </c>
      <c r="I11" s="174">
        <f t="shared" si="3"/>
        <v>1.2442396313364055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95" customHeight="1" x14ac:dyDescent="0.2">
      <c r="A12" s="179" t="s">
        <v>198</v>
      </c>
      <c r="B12" s="180">
        <f>B11/B5-1</f>
        <v>0.19743957620571684</v>
      </c>
      <c r="C12" s="180">
        <f t="shared" ref="C12:I12" si="4">C11/C5-1</f>
        <v>0.22870662460567814</v>
      </c>
      <c r="D12" s="180">
        <f t="shared" si="4"/>
        <v>-2.3255813953488413E-2</v>
      </c>
      <c r="E12" s="180">
        <f t="shared" si="4"/>
        <v>0.16822672906916281</v>
      </c>
      <c r="F12" s="180">
        <f t="shared" si="4"/>
        <v>7.4626865671640896E-3</v>
      </c>
      <c r="G12" s="180">
        <f t="shared" si="4"/>
        <v>0.22483221476510074</v>
      </c>
      <c r="H12" s="180">
        <f t="shared" si="4"/>
        <v>0.16709844559585485</v>
      </c>
      <c r="I12" s="180">
        <f t="shared" si="4"/>
        <v>-0.15865258958662909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95" customHeight="1" x14ac:dyDescent="0.2">
      <c r="A13" s="179" t="s">
        <v>185</v>
      </c>
      <c r="B13" s="180">
        <f>B11/B6-1</f>
        <v>1.108936725375087E-2</v>
      </c>
      <c r="C13" s="180">
        <f t="shared" ref="C13:I13" si="5">C11/C6-1</f>
        <v>0.12735166425470323</v>
      </c>
      <c r="D13" s="180">
        <f t="shared" si="5"/>
        <v>-9.3525179856115082E-2</v>
      </c>
      <c r="E13" s="180">
        <f t="shared" si="5"/>
        <v>-1.9067025689542216E-2</v>
      </c>
      <c r="F13" s="180">
        <f t="shared" si="5"/>
        <v>-9.3959731543624136E-2</v>
      </c>
      <c r="G13" s="180">
        <f t="shared" si="5"/>
        <v>0.13707165109034269</v>
      </c>
      <c r="H13" s="180">
        <f t="shared" si="5"/>
        <v>-2.5945945945945903E-2</v>
      </c>
      <c r="I13" s="180">
        <f t="shared" si="5"/>
        <v>-0.10389694739121036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8.95" customHeight="1" thickBot="1" x14ac:dyDescent="0.25">
      <c r="A14" s="181" t="s">
        <v>188</v>
      </c>
      <c r="B14" s="182">
        <f>B11/B10-1</f>
        <v>3.1859248692344355E-2</v>
      </c>
      <c r="C14" s="182">
        <f t="shared" ref="C14:I14" si="6">C11/C10-1</f>
        <v>1.6971279373368064E-2</v>
      </c>
      <c r="D14" s="182">
        <f t="shared" si="6"/>
        <v>-0.11888111888111885</v>
      </c>
      <c r="E14" s="182">
        <f t="shared" si="6"/>
        <v>2.5642976715872789E-2</v>
      </c>
      <c r="F14" s="182">
        <f t="shared" si="6"/>
        <v>-0.12337662337662336</v>
      </c>
      <c r="G14" s="182">
        <f t="shared" si="6"/>
        <v>1.8131101813110284E-2</v>
      </c>
      <c r="H14" s="182">
        <f t="shared" si="6"/>
        <v>2.7952082144894419E-2</v>
      </c>
      <c r="I14" s="182">
        <f t="shared" si="6"/>
        <v>-0.15044287509725307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.9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9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8.9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8.9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8.9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8.9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.9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8.9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8.9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9" spans="1:27" x14ac:dyDescent="0.2">
      <c r="I39" s="1"/>
    </row>
  </sheetData>
  <phoneticPr fontId="6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DE7C1-47D7-4AFF-B21A-1A79C4EA624B}">
  <sheetPr>
    <pageSetUpPr fitToPage="1"/>
  </sheetPr>
  <dimension ref="A1:AA37"/>
  <sheetViews>
    <sheetView showGridLines="0" zoomScaleNormal="100" workbookViewId="0">
      <selection activeCell="O4" sqref="O4"/>
    </sheetView>
  </sheetViews>
  <sheetFormatPr defaultColWidth="9.140625" defaultRowHeight="12" x14ac:dyDescent="0.2"/>
  <cols>
    <col min="1" max="1" width="18.7109375" style="3" customWidth="1"/>
    <col min="2" max="13" width="7.85546875" style="3" customWidth="1"/>
    <col min="14" max="14" width="2.85546875" style="3" customWidth="1"/>
    <col min="15" max="16384" width="9.140625" style="3"/>
  </cols>
  <sheetData>
    <row r="1" spans="1:27" ht="6.75" customHeight="1" x14ac:dyDescent="0.2"/>
    <row r="2" spans="1:27" ht="18.95" customHeight="1" x14ac:dyDescent="0.25">
      <c r="A2" s="16" t="s">
        <v>139</v>
      </c>
      <c r="B2" s="17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thickBot="1" x14ac:dyDescent="0.25">
      <c r="A3" s="2"/>
      <c r="B3" s="2"/>
      <c r="C3" s="2"/>
      <c r="D3" s="2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95" customHeight="1" x14ac:dyDescent="0.2">
      <c r="A4" s="245" t="s">
        <v>42</v>
      </c>
      <c r="B4" s="247" t="s">
        <v>6</v>
      </c>
      <c r="C4" s="248"/>
      <c r="D4" s="249"/>
      <c r="E4" s="248" t="s">
        <v>31</v>
      </c>
      <c r="F4" s="248"/>
      <c r="G4" s="248"/>
      <c r="H4" s="250" t="s">
        <v>18</v>
      </c>
      <c r="I4" s="248"/>
      <c r="J4" s="251"/>
      <c r="K4" s="250" t="s">
        <v>20</v>
      </c>
      <c r="L4" s="248"/>
      <c r="M4" s="25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" customHeight="1" x14ac:dyDescent="0.2">
      <c r="A5" s="246"/>
      <c r="B5" s="160">
        <v>2019</v>
      </c>
      <c r="C5" s="160">
        <v>2023</v>
      </c>
      <c r="D5" s="160">
        <v>2024</v>
      </c>
      <c r="E5" s="160">
        <v>2019</v>
      </c>
      <c r="F5" s="160">
        <v>2023</v>
      </c>
      <c r="G5" s="160">
        <v>2024</v>
      </c>
      <c r="H5" s="160">
        <v>2019</v>
      </c>
      <c r="I5" s="160">
        <v>2023</v>
      </c>
      <c r="J5" s="160">
        <v>2024</v>
      </c>
      <c r="K5" s="160">
        <v>2019</v>
      </c>
      <c r="L5" s="160">
        <v>2023</v>
      </c>
      <c r="M5" s="160">
        <v>2024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7.100000000000001" customHeight="1" x14ac:dyDescent="0.2">
      <c r="A6" s="161" t="s">
        <v>50</v>
      </c>
      <c r="B6" s="12">
        <v>2832</v>
      </c>
      <c r="C6" s="12">
        <v>2668</v>
      </c>
      <c r="D6" s="162">
        <v>2665</v>
      </c>
      <c r="E6" s="26">
        <v>45</v>
      </c>
      <c r="F6" s="12">
        <v>42</v>
      </c>
      <c r="G6" s="162">
        <v>34</v>
      </c>
      <c r="H6" s="26">
        <v>154</v>
      </c>
      <c r="I6" s="12">
        <v>171</v>
      </c>
      <c r="J6" s="162">
        <v>178</v>
      </c>
      <c r="K6" s="26">
        <v>3395</v>
      </c>
      <c r="L6" s="12">
        <v>3127</v>
      </c>
      <c r="M6" s="163">
        <v>3097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7.100000000000001" customHeight="1" x14ac:dyDescent="0.2">
      <c r="A7" s="161" t="s">
        <v>143</v>
      </c>
      <c r="B7" s="12">
        <v>2358</v>
      </c>
      <c r="C7" s="12">
        <v>2314</v>
      </c>
      <c r="D7" s="162">
        <v>2612</v>
      </c>
      <c r="E7" s="26">
        <v>38</v>
      </c>
      <c r="F7" s="12">
        <v>28</v>
      </c>
      <c r="G7" s="162">
        <v>36</v>
      </c>
      <c r="H7" s="26">
        <v>141</v>
      </c>
      <c r="I7" s="12">
        <v>158</v>
      </c>
      <c r="J7" s="162">
        <v>170</v>
      </c>
      <c r="K7" s="26">
        <v>2807</v>
      </c>
      <c r="L7" s="12">
        <v>2676</v>
      </c>
      <c r="M7" s="163">
        <v>3070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7.100000000000001" customHeight="1" x14ac:dyDescent="0.2">
      <c r="A8" s="161" t="s">
        <v>137</v>
      </c>
      <c r="B8" s="12">
        <v>2859</v>
      </c>
      <c r="C8" s="12">
        <v>2685</v>
      </c>
      <c r="D8" s="162">
        <v>2642</v>
      </c>
      <c r="E8" s="26">
        <v>34</v>
      </c>
      <c r="F8" s="12">
        <v>31</v>
      </c>
      <c r="G8" s="162">
        <v>33</v>
      </c>
      <c r="H8" s="26">
        <v>194</v>
      </c>
      <c r="I8" s="12">
        <v>167</v>
      </c>
      <c r="J8" s="162">
        <v>165</v>
      </c>
      <c r="K8" s="26">
        <v>3445</v>
      </c>
      <c r="L8" s="12">
        <v>3114</v>
      </c>
      <c r="M8" s="163">
        <v>3088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7.100000000000001" customHeight="1" x14ac:dyDescent="0.2">
      <c r="A9" s="3" t="s">
        <v>210</v>
      </c>
      <c r="B9" s="12">
        <v>2682</v>
      </c>
      <c r="C9" s="12">
        <v>2848</v>
      </c>
      <c r="D9" s="162">
        <v>2931</v>
      </c>
      <c r="E9" s="26">
        <v>32</v>
      </c>
      <c r="F9" s="12">
        <v>53</v>
      </c>
      <c r="G9" s="162">
        <v>32</v>
      </c>
      <c r="H9" s="26">
        <v>153</v>
      </c>
      <c r="I9" s="12">
        <v>221</v>
      </c>
      <c r="J9" s="162">
        <v>217</v>
      </c>
      <c r="K9" s="26">
        <v>3303</v>
      </c>
      <c r="L9" s="12">
        <v>3354</v>
      </c>
      <c r="M9" s="163">
        <v>3359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7.100000000000001" customHeight="1" thickBot="1" x14ac:dyDescent="0.25">
      <c r="A10" s="164" t="s">
        <v>35</v>
      </c>
      <c r="B10" s="165">
        <f t="shared" ref="B10:M10" si="0">SUM(B6:B9)</f>
        <v>10731</v>
      </c>
      <c r="C10" s="166">
        <f t="shared" si="0"/>
        <v>10515</v>
      </c>
      <c r="D10" s="167">
        <f t="shared" si="0"/>
        <v>10850</v>
      </c>
      <c r="E10" s="165">
        <f t="shared" si="0"/>
        <v>149</v>
      </c>
      <c r="F10" s="166">
        <f t="shared" si="0"/>
        <v>154</v>
      </c>
      <c r="G10" s="167">
        <f t="shared" si="0"/>
        <v>135</v>
      </c>
      <c r="H10" s="165">
        <f t="shared" si="0"/>
        <v>642</v>
      </c>
      <c r="I10" s="166">
        <f t="shared" si="0"/>
        <v>717</v>
      </c>
      <c r="J10" s="167">
        <f t="shared" si="0"/>
        <v>730</v>
      </c>
      <c r="K10" s="165">
        <f t="shared" si="0"/>
        <v>12950</v>
      </c>
      <c r="L10" s="166">
        <f t="shared" si="0"/>
        <v>12271</v>
      </c>
      <c r="M10" s="168">
        <f t="shared" si="0"/>
        <v>12614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9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95" customHeight="1" x14ac:dyDescent="0.25">
      <c r="A12" s="16" t="s">
        <v>157</v>
      </c>
      <c r="B12" s="2"/>
      <c r="C12" s="2"/>
      <c r="D12" s="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95" customHeight="1" thickBot="1" x14ac:dyDescent="0.25">
      <c r="A13" s="2"/>
      <c r="B13" s="2"/>
      <c r="C13" s="2"/>
      <c r="D13" s="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8.95" customHeight="1" x14ac:dyDescent="0.2">
      <c r="A14" s="243" t="s">
        <v>42</v>
      </c>
      <c r="B14" s="239" t="s">
        <v>6</v>
      </c>
      <c r="C14" s="239"/>
      <c r="D14" s="240"/>
      <c r="E14" s="239" t="s">
        <v>31</v>
      </c>
      <c r="F14" s="239"/>
      <c r="G14" s="239"/>
      <c r="H14" s="238" t="s">
        <v>18</v>
      </c>
      <c r="I14" s="239"/>
      <c r="J14" s="240"/>
      <c r="K14" s="239" t="s">
        <v>20</v>
      </c>
      <c r="L14" s="239"/>
      <c r="M14" s="239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24.75" customHeight="1" x14ac:dyDescent="0.2">
      <c r="A15" s="243"/>
      <c r="B15" s="244" t="s">
        <v>147</v>
      </c>
      <c r="C15" s="244"/>
      <c r="D15" s="244"/>
      <c r="E15" s="244"/>
      <c r="F15" s="244"/>
      <c r="G15" s="244"/>
      <c r="H15" s="244"/>
      <c r="I15" s="244"/>
      <c r="J15" s="244"/>
      <c r="K15" s="244"/>
      <c r="L15" s="244"/>
      <c r="M15" s="244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95" customHeight="1" x14ac:dyDescent="0.2">
      <c r="A16" s="5"/>
      <c r="B16" s="91" t="s">
        <v>189</v>
      </c>
      <c r="C16" s="91" t="s">
        <v>190</v>
      </c>
      <c r="D16" s="91"/>
      <c r="E16" s="91" t="s">
        <v>189</v>
      </c>
      <c r="F16" s="91" t="s">
        <v>190</v>
      </c>
      <c r="G16" s="92"/>
      <c r="H16" s="91" t="s">
        <v>189</v>
      </c>
      <c r="I16" s="91" t="s">
        <v>190</v>
      </c>
      <c r="J16" s="92"/>
      <c r="K16" s="91" t="s">
        <v>189</v>
      </c>
      <c r="L16" s="91" t="s">
        <v>190</v>
      </c>
      <c r="M16" s="169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8.75" customHeight="1" thickBot="1" x14ac:dyDescent="0.25">
      <c r="A17" s="56" t="s">
        <v>50</v>
      </c>
      <c r="B17" s="94">
        <f>(D6/B6)-1</f>
        <v>-5.8968926553672363E-2</v>
      </c>
      <c r="C17" s="95">
        <f>(D6/C6)-1</f>
        <v>-1.1244377811094886E-3</v>
      </c>
      <c r="D17" s="98"/>
      <c r="E17" s="99">
        <f>(G6/E6)-1</f>
        <v>-0.24444444444444446</v>
      </c>
      <c r="F17" s="97">
        <f>(G6/F6)-1</f>
        <v>-0.19047619047619047</v>
      </c>
      <c r="G17" s="100"/>
      <c r="H17" s="97">
        <f>(J6/H6)-1</f>
        <v>0.1558441558441559</v>
      </c>
      <c r="I17" s="97">
        <f>(J6/I6)-1</f>
        <v>4.0935672514619936E-2</v>
      </c>
      <c r="J17" s="100"/>
      <c r="K17" s="97">
        <f>(M6/K6)-1</f>
        <v>-8.7776141384388828E-2</v>
      </c>
      <c r="L17" s="97">
        <f>(M6/L6)-1</f>
        <v>-9.59385992964501E-3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8.75" customHeight="1" thickTop="1" thickBot="1" x14ac:dyDescent="0.25">
      <c r="A18" s="56" t="s">
        <v>143</v>
      </c>
      <c r="B18" s="227">
        <f t="shared" ref="B18:B21" si="1">(D7/B7)-1</f>
        <v>0.10771840542832911</v>
      </c>
      <c r="C18" s="228">
        <f t="shared" ref="C18:C21" si="2">(D7/C7)-1</f>
        <v>0.12878133102852196</v>
      </c>
      <c r="D18" s="98"/>
      <c r="E18" s="99">
        <f t="shared" ref="E18:E21" si="3">(G7/E7)-1</f>
        <v>-5.2631578947368474E-2</v>
      </c>
      <c r="F18" s="97">
        <f t="shared" ref="F18:F21" si="4">(G7/F7)-1</f>
        <v>0.28571428571428581</v>
      </c>
      <c r="G18" s="100"/>
      <c r="H18" s="97">
        <f t="shared" ref="H18:H20" si="5">(J7/H7)-1</f>
        <v>0.20567375886524819</v>
      </c>
      <c r="I18" s="97">
        <f t="shared" ref="I18:I21" si="6">(J7/I7)-1</f>
        <v>7.5949367088607556E-2</v>
      </c>
      <c r="J18" s="100"/>
      <c r="K18" s="97">
        <f t="shared" ref="K18:K21" si="7">(M7/K7)-1</f>
        <v>9.3694335589597388E-2</v>
      </c>
      <c r="L18" s="97">
        <f t="shared" ref="L18:L21" si="8">(M7/L7)-1</f>
        <v>0.1472346786248131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8.75" customHeight="1" thickTop="1" thickBot="1" x14ac:dyDescent="0.25">
      <c r="A19" s="63" t="s">
        <v>137</v>
      </c>
      <c r="B19" s="227">
        <f t="shared" si="1"/>
        <v>-7.5900664568030796E-2</v>
      </c>
      <c r="C19" s="228">
        <f t="shared" si="2"/>
        <v>-1.6014897579143428E-2</v>
      </c>
      <c r="D19" s="97"/>
      <c r="E19" s="99">
        <f t="shared" si="3"/>
        <v>-2.9411764705882359E-2</v>
      </c>
      <c r="F19" s="97">
        <f t="shared" si="4"/>
        <v>6.4516129032258007E-2</v>
      </c>
      <c r="G19" s="97"/>
      <c r="H19" s="97">
        <f t="shared" si="5"/>
        <v>-0.14948453608247425</v>
      </c>
      <c r="I19" s="97">
        <f t="shared" si="6"/>
        <v>-1.19760479041916E-2</v>
      </c>
      <c r="J19" s="97"/>
      <c r="K19" s="97">
        <f t="shared" si="7"/>
        <v>-0.10362844702467344</v>
      </c>
      <c r="L19" s="97">
        <f t="shared" si="8"/>
        <v>-8.3493898522800647E-3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8.75" customHeight="1" thickTop="1" thickBot="1" x14ac:dyDescent="0.25">
      <c r="A20" s="63" t="s">
        <v>210</v>
      </c>
      <c r="B20" s="227">
        <f t="shared" si="1"/>
        <v>9.2841163310962038E-2</v>
      </c>
      <c r="C20" s="228">
        <f t="shared" si="2"/>
        <v>2.914325842696619E-2</v>
      </c>
      <c r="D20" s="97"/>
      <c r="E20" s="99">
        <f t="shared" si="3"/>
        <v>0</v>
      </c>
      <c r="F20" s="97">
        <f t="shared" si="4"/>
        <v>-0.39622641509433965</v>
      </c>
      <c r="G20" s="99"/>
      <c r="H20" s="97">
        <f t="shared" si="5"/>
        <v>0.41830065359477131</v>
      </c>
      <c r="I20" s="97">
        <f t="shared" si="6"/>
        <v>-1.8099547511312264E-2</v>
      </c>
      <c r="J20" s="99"/>
      <c r="K20" s="97">
        <f t="shared" si="7"/>
        <v>1.6954283984256691E-2</v>
      </c>
      <c r="L20" s="97">
        <f t="shared" si="8"/>
        <v>1.4907573047107103E-3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7.100000000000001" customHeight="1" thickTop="1" thickBot="1" x14ac:dyDescent="0.25">
      <c r="A21" s="13" t="s">
        <v>35</v>
      </c>
      <c r="B21" s="104">
        <f t="shared" si="1"/>
        <v>1.108936725375087E-2</v>
      </c>
      <c r="C21" s="104">
        <f t="shared" si="2"/>
        <v>3.1859248692344355E-2</v>
      </c>
      <c r="D21" s="153"/>
      <c r="E21" s="106">
        <f t="shared" si="3"/>
        <v>-9.3959731543624136E-2</v>
      </c>
      <c r="F21" s="104">
        <f t="shared" si="4"/>
        <v>-0.12337662337662336</v>
      </c>
      <c r="G21" s="170"/>
      <c r="H21" s="104">
        <f>(J10/H10)-1</f>
        <v>0.13707165109034269</v>
      </c>
      <c r="I21" s="104">
        <f t="shared" si="6"/>
        <v>1.8131101813110284E-2</v>
      </c>
      <c r="J21" s="125"/>
      <c r="K21" s="104">
        <f t="shared" si="7"/>
        <v>-2.5945945945945903E-2</v>
      </c>
      <c r="L21" s="104">
        <f t="shared" si="8"/>
        <v>2.7952082144894419E-2</v>
      </c>
      <c r="M21" s="107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8.9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8.9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8.9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8.9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</sheetData>
  <mergeCells count="11">
    <mergeCell ref="A4:A5"/>
    <mergeCell ref="B4:D4"/>
    <mergeCell ref="E4:G4"/>
    <mergeCell ref="H4:J4"/>
    <mergeCell ref="K4:M4"/>
    <mergeCell ref="A14:A15"/>
    <mergeCell ref="K14:M14"/>
    <mergeCell ref="B15:M15"/>
    <mergeCell ref="B14:D14"/>
    <mergeCell ref="E14:G14"/>
    <mergeCell ref="H14:J14"/>
  </mergeCells>
  <phoneticPr fontId="6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verticalDpi="0" r:id="rId1"/>
  <ignoredErrors>
    <ignoredError sqref="B10:M10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E2E75-9F07-444F-A6D9-29BBF5699942}">
  <sheetPr>
    <pageSetUpPr fitToPage="1"/>
  </sheetPr>
  <dimension ref="A1:AA48"/>
  <sheetViews>
    <sheetView showGridLines="0" zoomScaleNormal="100" workbookViewId="0">
      <selection activeCell="O2" sqref="O2"/>
    </sheetView>
  </sheetViews>
  <sheetFormatPr defaultColWidth="9.140625" defaultRowHeight="12" x14ac:dyDescent="0.2"/>
  <cols>
    <col min="1" max="1" width="18.7109375" style="3" customWidth="1"/>
    <col min="2" max="13" width="7.85546875" style="3" customWidth="1"/>
    <col min="14" max="14" width="1.42578125" style="3" customWidth="1"/>
    <col min="15" max="16384" width="9.140625" style="3"/>
  </cols>
  <sheetData>
    <row r="1" spans="1:27" ht="5.25" customHeight="1" x14ac:dyDescent="0.2"/>
    <row r="2" spans="1:27" ht="18.95" customHeight="1" x14ac:dyDescent="0.25">
      <c r="A2" s="16" t="s">
        <v>158</v>
      </c>
      <c r="B2" s="17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thickBot="1" x14ac:dyDescent="0.25">
      <c r="A3" s="2"/>
      <c r="B3" s="2"/>
      <c r="C3" s="2"/>
      <c r="D3" s="2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95" customHeight="1" x14ac:dyDescent="0.2">
      <c r="A4" s="236" t="str">
        <f>+'1'!A4</f>
        <v>Janeiro-abril</v>
      </c>
      <c r="B4" s="238" t="s">
        <v>6</v>
      </c>
      <c r="C4" s="239"/>
      <c r="D4" s="240"/>
      <c r="E4" s="238" t="s">
        <v>31</v>
      </c>
      <c r="F4" s="239"/>
      <c r="G4" s="240"/>
      <c r="H4" s="239" t="s">
        <v>18</v>
      </c>
      <c r="I4" s="239"/>
      <c r="J4" s="239"/>
      <c r="K4" s="238" t="s">
        <v>20</v>
      </c>
      <c r="L4" s="239"/>
      <c r="M4" s="239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" customHeight="1" x14ac:dyDescent="0.2">
      <c r="A5" s="237"/>
      <c r="B5" s="127">
        <v>2023</v>
      </c>
      <c r="C5" s="128">
        <v>2024</v>
      </c>
      <c r="D5" s="129" t="s">
        <v>188</v>
      </c>
      <c r="E5" s="127">
        <v>2023</v>
      </c>
      <c r="F5" s="128">
        <v>2024</v>
      </c>
      <c r="G5" s="129" t="s">
        <v>188</v>
      </c>
      <c r="H5" s="127">
        <v>2023</v>
      </c>
      <c r="I5" s="128">
        <v>2024</v>
      </c>
      <c r="J5" s="129" t="s">
        <v>188</v>
      </c>
      <c r="K5" s="127">
        <v>2023</v>
      </c>
      <c r="L5" s="128">
        <v>2024</v>
      </c>
      <c r="M5" s="129" t="s">
        <v>188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8.95" customHeight="1" x14ac:dyDescent="0.2">
      <c r="A6" s="56" t="s">
        <v>43</v>
      </c>
      <c r="B6" s="158">
        <v>1511</v>
      </c>
      <c r="C6" s="159">
        <v>1560</v>
      </c>
      <c r="D6" s="45">
        <f>(C6/B6)-1</f>
        <v>3.2428855062872186E-2</v>
      </c>
      <c r="E6" s="41">
        <v>21</v>
      </c>
      <c r="F6" s="44">
        <v>14</v>
      </c>
      <c r="G6" s="45">
        <f>(F6/E6)-1</f>
        <v>-0.33333333333333337</v>
      </c>
      <c r="H6" s="44">
        <v>95</v>
      </c>
      <c r="I6" s="44">
        <v>100</v>
      </c>
      <c r="J6" s="45">
        <f>(I6/H6)-1</f>
        <v>5.2631578947368363E-2</v>
      </c>
      <c r="K6" s="44">
        <v>1733</v>
      </c>
      <c r="L6" s="44">
        <v>1776</v>
      </c>
      <c r="M6" s="48">
        <f>(L6/K6)-1</f>
        <v>2.4812463935372175E-2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.95" customHeight="1" x14ac:dyDescent="0.2">
      <c r="A7" s="56" t="s">
        <v>44</v>
      </c>
      <c r="B7" s="158">
        <v>1471</v>
      </c>
      <c r="C7" s="159">
        <v>1575</v>
      </c>
      <c r="D7" s="45">
        <f t="shared" ref="D7:D12" si="0">(C7/B7)-1</f>
        <v>7.0700203942895889E-2</v>
      </c>
      <c r="E7" s="41">
        <v>15</v>
      </c>
      <c r="F7" s="44">
        <v>15</v>
      </c>
      <c r="G7" s="45">
        <f t="shared" ref="G7:G12" si="1">(F7/E7)-1</f>
        <v>0</v>
      </c>
      <c r="H7" s="44">
        <v>93</v>
      </c>
      <c r="I7" s="44">
        <v>89</v>
      </c>
      <c r="J7" s="45">
        <f t="shared" ref="J7:J12" si="2">(I7/H7)-1</f>
        <v>-4.3010752688172005E-2</v>
      </c>
      <c r="K7" s="44">
        <v>1692</v>
      </c>
      <c r="L7" s="44">
        <v>1843</v>
      </c>
      <c r="M7" s="48">
        <f t="shared" ref="M7:M12" si="3">(L7/K7)-1</f>
        <v>8.9243498817966893E-2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.95" customHeight="1" x14ac:dyDescent="0.2">
      <c r="A8" s="56" t="s">
        <v>45</v>
      </c>
      <c r="B8" s="158">
        <v>1481</v>
      </c>
      <c r="C8" s="159">
        <v>1691</v>
      </c>
      <c r="D8" s="45">
        <f t="shared" si="0"/>
        <v>0.14179608372721142</v>
      </c>
      <c r="E8" s="41">
        <v>17</v>
      </c>
      <c r="F8" s="44">
        <v>17</v>
      </c>
      <c r="G8" s="45">
        <f t="shared" si="1"/>
        <v>0</v>
      </c>
      <c r="H8" s="44">
        <v>86</v>
      </c>
      <c r="I8" s="44">
        <v>100</v>
      </c>
      <c r="J8" s="45">
        <f t="shared" si="2"/>
        <v>0.16279069767441867</v>
      </c>
      <c r="K8" s="44">
        <v>1721</v>
      </c>
      <c r="L8" s="44">
        <v>1915</v>
      </c>
      <c r="M8" s="48">
        <f t="shared" si="3"/>
        <v>0.11272515979081921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.95" customHeight="1" x14ac:dyDescent="0.2">
      <c r="A9" s="56" t="s">
        <v>46</v>
      </c>
      <c r="B9" s="158">
        <v>1445</v>
      </c>
      <c r="C9" s="159">
        <v>1554</v>
      </c>
      <c r="D9" s="45">
        <f t="shared" si="0"/>
        <v>7.5432525951557139E-2</v>
      </c>
      <c r="E9" s="41">
        <v>19</v>
      </c>
      <c r="F9" s="44">
        <v>18</v>
      </c>
      <c r="G9" s="45">
        <f t="shared" si="1"/>
        <v>-5.2631578947368474E-2</v>
      </c>
      <c r="H9" s="44">
        <v>70</v>
      </c>
      <c r="I9" s="44">
        <v>93</v>
      </c>
      <c r="J9" s="45">
        <f t="shared" si="2"/>
        <v>0.32857142857142851</v>
      </c>
      <c r="K9" s="44">
        <v>1698</v>
      </c>
      <c r="L9" s="44">
        <v>1823</v>
      </c>
      <c r="M9" s="48">
        <f t="shared" si="3"/>
        <v>7.3616018845700903E-2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.95" customHeight="1" x14ac:dyDescent="0.2">
      <c r="A10" s="56" t="s">
        <v>47</v>
      </c>
      <c r="B10" s="158">
        <v>1771</v>
      </c>
      <c r="C10" s="159">
        <v>1670</v>
      </c>
      <c r="D10" s="45">
        <f t="shared" si="0"/>
        <v>-5.7029926595143943E-2</v>
      </c>
      <c r="E10" s="41">
        <v>16</v>
      </c>
      <c r="F10" s="44">
        <v>23</v>
      </c>
      <c r="G10" s="45">
        <f t="shared" si="1"/>
        <v>0.4375</v>
      </c>
      <c r="H10" s="44">
        <v>102</v>
      </c>
      <c r="I10" s="44">
        <v>108</v>
      </c>
      <c r="J10" s="45">
        <f t="shared" si="2"/>
        <v>5.8823529411764719E-2</v>
      </c>
      <c r="K10" s="44">
        <v>2105</v>
      </c>
      <c r="L10" s="44">
        <v>1883</v>
      </c>
      <c r="M10" s="48">
        <f t="shared" si="3"/>
        <v>-0.10546318289786227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95" customHeight="1" x14ac:dyDescent="0.2">
      <c r="A11" s="56" t="s">
        <v>48</v>
      </c>
      <c r="B11" s="158">
        <v>1402</v>
      </c>
      <c r="C11" s="159">
        <v>1434</v>
      </c>
      <c r="D11" s="45">
        <f t="shared" si="0"/>
        <v>2.2824536376604865E-2</v>
      </c>
      <c r="E11" s="41">
        <v>40</v>
      </c>
      <c r="F11" s="44">
        <v>19</v>
      </c>
      <c r="G11" s="45">
        <f t="shared" si="1"/>
        <v>-0.52500000000000002</v>
      </c>
      <c r="H11" s="44">
        <v>132</v>
      </c>
      <c r="I11" s="44">
        <v>121</v>
      </c>
      <c r="J11" s="45">
        <f t="shared" si="2"/>
        <v>-8.333333333333337E-2</v>
      </c>
      <c r="K11" s="44">
        <v>1644</v>
      </c>
      <c r="L11" s="44">
        <v>1708</v>
      </c>
      <c r="M11" s="48">
        <f t="shared" si="3"/>
        <v>3.8929440389294356E-2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95" customHeight="1" x14ac:dyDescent="0.2">
      <c r="A12" s="56" t="s">
        <v>49</v>
      </c>
      <c r="B12" s="158">
        <v>1434</v>
      </c>
      <c r="C12" s="159">
        <v>1366</v>
      </c>
      <c r="D12" s="45">
        <f t="shared" si="0"/>
        <v>-4.7419804741980487E-2</v>
      </c>
      <c r="E12" s="41">
        <v>26</v>
      </c>
      <c r="F12" s="44">
        <v>29</v>
      </c>
      <c r="G12" s="45">
        <f t="shared" si="1"/>
        <v>0.11538461538461542</v>
      </c>
      <c r="H12" s="44">
        <v>139</v>
      </c>
      <c r="I12" s="44">
        <v>119</v>
      </c>
      <c r="J12" s="45">
        <f t="shared" si="2"/>
        <v>-0.14388489208633093</v>
      </c>
      <c r="K12" s="44">
        <v>1678</v>
      </c>
      <c r="L12" s="44">
        <v>1666</v>
      </c>
      <c r="M12" s="48">
        <f t="shared" si="3"/>
        <v>-7.151370679380209E-3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95" customHeight="1" thickBot="1" x14ac:dyDescent="0.25">
      <c r="A13" s="13" t="s">
        <v>35</v>
      </c>
      <c r="B13" s="9">
        <f>SUM(B6:B12)</f>
        <v>10515</v>
      </c>
      <c r="C13" s="14">
        <f>SUM(C6:C12)</f>
        <v>10850</v>
      </c>
      <c r="D13" s="34">
        <f>(C13/B13)-1</f>
        <v>3.1859248692344355E-2</v>
      </c>
      <c r="E13" s="9">
        <f>SUM(E6:E12)</f>
        <v>154</v>
      </c>
      <c r="F13" s="14">
        <f>SUM(F6:F12)</f>
        <v>135</v>
      </c>
      <c r="G13" s="34">
        <f>(F13/E13)-1</f>
        <v>-0.12337662337662336</v>
      </c>
      <c r="H13" s="14">
        <f>SUM(H6:H12)</f>
        <v>717</v>
      </c>
      <c r="I13" s="14">
        <f>SUM(I6:I12)</f>
        <v>730</v>
      </c>
      <c r="J13" s="34">
        <f>(I13/H13)-1</f>
        <v>1.8131101813110284E-2</v>
      </c>
      <c r="K13" s="14">
        <f>SUM(K6:K12)</f>
        <v>12271</v>
      </c>
      <c r="L13" s="14">
        <f>SUM(L6:L12)</f>
        <v>12614</v>
      </c>
      <c r="M13" s="28">
        <f>(L13/K13)-1</f>
        <v>2.7952082144894419E-2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8.9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.9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9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8.9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8.9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8.9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8.9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.9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8.9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8.9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8.9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7" spans="1:27" x14ac:dyDescent="0.2">
      <c r="G37" s="1"/>
    </row>
    <row r="48" spans="1:27" x14ac:dyDescent="0.2">
      <c r="I48" s="1"/>
    </row>
  </sheetData>
  <mergeCells count="5">
    <mergeCell ref="A4:A5"/>
    <mergeCell ref="B4:D4"/>
    <mergeCell ref="E4:G4"/>
    <mergeCell ref="H4:J4"/>
    <mergeCell ref="K4:M4"/>
  </mergeCells>
  <printOptions horizontalCentered="1"/>
  <pageMargins left="0.25" right="0.25" top="0.75" bottom="0.75" header="0.3" footer="0.3"/>
  <pageSetup paperSize="9" scale="86" orientation="portrait" verticalDpi="0" r:id="rId1"/>
  <ignoredErrors>
    <ignoredError sqref="B13:C13 E13:F13 H13:I13 K13:L13" formulaRange="1"/>
    <ignoredError sqref="D13 G13 J13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53214-7B5C-4B81-988E-19470424BCD3}">
  <sheetPr>
    <pageSetUpPr fitToPage="1"/>
  </sheetPr>
  <dimension ref="A1:AA48"/>
  <sheetViews>
    <sheetView showGridLines="0" zoomScaleNormal="100" workbookViewId="0">
      <selection activeCell="F21" sqref="F21"/>
    </sheetView>
  </sheetViews>
  <sheetFormatPr defaultColWidth="9.140625" defaultRowHeight="12" x14ac:dyDescent="0.2"/>
  <cols>
    <col min="1" max="1" width="18.7109375" style="3" customWidth="1"/>
    <col min="2" max="13" width="7.85546875" style="3" customWidth="1"/>
    <col min="14" max="14" width="2.85546875" style="3" customWidth="1"/>
    <col min="15" max="16384" width="9.140625" style="3"/>
  </cols>
  <sheetData>
    <row r="1" spans="1:27" ht="6.75" customHeight="1" x14ac:dyDescent="0.2"/>
    <row r="2" spans="1:27" ht="18.95" customHeight="1" x14ac:dyDescent="0.25">
      <c r="A2" s="16" t="s">
        <v>159</v>
      </c>
      <c r="B2" s="17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thickBot="1" x14ac:dyDescent="0.25">
      <c r="A3" s="2"/>
      <c r="B3" s="2"/>
      <c r="C3" s="2"/>
      <c r="D3" s="2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95" customHeight="1" x14ac:dyDescent="0.2">
      <c r="A4" s="236" t="str">
        <f>+'1'!A4</f>
        <v>Janeiro-abril</v>
      </c>
      <c r="B4" s="239" t="s">
        <v>6</v>
      </c>
      <c r="C4" s="239"/>
      <c r="D4" s="239"/>
      <c r="E4" s="238" t="s">
        <v>31</v>
      </c>
      <c r="F4" s="239"/>
      <c r="G4" s="240"/>
      <c r="H4" s="239" t="s">
        <v>18</v>
      </c>
      <c r="I4" s="239"/>
      <c r="J4" s="239"/>
      <c r="K4" s="238" t="s">
        <v>20</v>
      </c>
      <c r="L4" s="239"/>
      <c r="M4" s="239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" customHeight="1" x14ac:dyDescent="0.2">
      <c r="A5" s="237"/>
      <c r="B5" s="127">
        <v>2023</v>
      </c>
      <c r="C5" s="128">
        <v>2024</v>
      </c>
      <c r="D5" s="129" t="s">
        <v>188</v>
      </c>
      <c r="E5" s="127">
        <v>2023</v>
      </c>
      <c r="F5" s="128">
        <v>2024</v>
      </c>
      <c r="G5" s="129" t="s">
        <v>188</v>
      </c>
      <c r="H5" s="127">
        <v>2023</v>
      </c>
      <c r="I5" s="128">
        <v>2024</v>
      </c>
      <c r="J5" s="129" t="s">
        <v>188</v>
      </c>
      <c r="K5" s="127">
        <v>2023</v>
      </c>
      <c r="L5" s="128">
        <v>2024</v>
      </c>
      <c r="M5" s="129" t="s">
        <v>188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8.95" customHeight="1" x14ac:dyDescent="0.2">
      <c r="A6" s="56" t="s">
        <v>51</v>
      </c>
      <c r="B6" s="38">
        <v>320</v>
      </c>
      <c r="C6" s="39">
        <v>320</v>
      </c>
      <c r="D6" s="40">
        <f>(C6/B6)-1</f>
        <v>0</v>
      </c>
      <c r="E6" s="44">
        <v>13</v>
      </c>
      <c r="F6" s="44">
        <v>11</v>
      </c>
      <c r="G6" s="43">
        <f>(F6/E6)-1</f>
        <v>-0.15384615384615385</v>
      </c>
      <c r="H6" s="38">
        <v>35</v>
      </c>
      <c r="I6" s="39">
        <v>29</v>
      </c>
      <c r="J6" s="40">
        <f>(I6/H6)-1</f>
        <v>-0.17142857142857137</v>
      </c>
      <c r="K6" s="44">
        <v>368</v>
      </c>
      <c r="L6" s="44">
        <v>368</v>
      </c>
      <c r="M6" s="48">
        <f>(L6/K6)-1</f>
        <v>0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.95" customHeight="1" x14ac:dyDescent="0.2">
      <c r="A7" s="56" t="s">
        <v>52</v>
      </c>
      <c r="B7" s="41">
        <v>227</v>
      </c>
      <c r="C7" s="44">
        <v>184</v>
      </c>
      <c r="D7" s="45">
        <f t="shared" ref="D7:D13" si="0">(C7/B7)-1</f>
        <v>-0.18942731277533043</v>
      </c>
      <c r="E7" s="44">
        <v>13</v>
      </c>
      <c r="F7" s="44">
        <v>5</v>
      </c>
      <c r="G7" s="43">
        <f t="shared" ref="G7:G13" si="1">(F7/E7)-1</f>
        <v>-0.61538461538461542</v>
      </c>
      <c r="H7" s="41">
        <v>29</v>
      </c>
      <c r="I7" s="44">
        <v>24</v>
      </c>
      <c r="J7" s="45">
        <f t="shared" ref="J7:J13" si="2">(I7/H7)-1</f>
        <v>-0.17241379310344829</v>
      </c>
      <c r="K7" s="44">
        <v>263</v>
      </c>
      <c r="L7" s="44">
        <v>205</v>
      </c>
      <c r="M7" s="48">
        <f t="shared" ref="M7:M13" si="3">(L7/K7)-1</f>
        <v>-0.22053231939163498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.95" customHeight="1" x14ac:dyDescent="0.2">
      <c r="A8" s="56" t="s">
        <v>53</v>
      </c>
      <c r="B8" s="41">
        <v>1165</v>
      </c>
      <c r="C8" s="44">
        <v>1296</v>
      </c>
      <c r="D8" s="45">
        <f t="shared" si="0"/>
        <v>0.11244635193133057</v>
      </c>
      <c r="E8" s="44">
        <v>17</v>
      </c>
      <c r="F8" s="44">
        <v>17</v>
      </c>
      <c r="G8" s="43">
        <f t="shared" si="1"/>
        <v>0</v>
      </c>
      <c r="H8" s="41">
        <v>68</v>
      </c>
      <c r="I8" s="44">
        <v>80</v>
      </c>
      <c r="J8" s="45">
        <f t="shared" si="2"/>
        <v>0.17647058823529416</v>
      </c>
      <c r="K8" s="44">
        <v>1384</v>
      </c>
      <c r="L8" s="44">
        <v>1523</v>
      </c>
      <c r="M8" s="48">
        <f t="shared" si="3"/>
        <v>0.10043352601156075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.95" customHeight="1" x14ac:dyDescent="0.2">
      <c r="A9" s="56" t="s">
        <v>54</v>
      </c>
      <c r="B9" s="41">
        <v>1740</v>
      </c>
      <c r="C9" s="44">
        <v>1842</v>
      </c>
      <c r="D9" s="45">
        <f t="shared" si="0"/>
        <v>5.862068965517242E-2</v>
      </c>
      <c r="E9" s="44">
        <v>17</v>
      </c>
      <c r="F9" s="44">
        <v>14</v>
      </c>
      <c r="G9" s="43">
        <f t="shared" si="1"/>
        <v>-0.17647058823529416</v>
      </c>
      <c r="H9" s="41">
        <v>84</v>
      </c>
      <c r="I9" s="44">
        <v>89</v>
      </c>
      <c r="J9" s="45">
        <f t="shared" si="2"/>
        <v>5.9523809523809534E-2</v>
      </c>
      <c r="K9" s="44">
        <v>2034</v>
      </c>
      <c r="L9" s="44">
        <v>2125</v>
      </c>
      <c r="M9" s="48">
        <f t="shared" si="3"/>
        <v>4.4739429695181965E-2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.95" customHeight="1" x14ac:dyDescent="0.2">
      <c r="A10" s="56" t="s">
        <v>55</v>
      </c>
      <c r="B10" s="41">
        <v>1960</v>
      </c>
      <c r="C10" s="44">
        <v>1997</v>
      </c>
      <c r="D10" s="45">
        <f t="shared" si="0"/>
        <v>1.8877551020408223E-2</v>
      </c>
      <c r="E10" s="44">
        <v>11</v>
      </c>
      <c r="F10" s="44">
        <v>17</v>
      </c>
      <c r="G10" s="43">
        <f t="shared" si="1"/>
        <v>0.54545454545454541</v>
      </c>
      <c r="H10" s="41">
        <v>127</v>
      </c>
      <c r="I10" s="44">
        <v>122</v>
      </c>
      <c r="J10" s="45">
        <f t="shared" si="2"/>
        <v>-3.9370078740157521E-2</v>
      </c>
      <c r="K10" s="44">
        <v>2250</v>
      </c>
      <c r="L10" s="44">
        <v>2349</v>
      </c>
      <c r="M10" s="48">
        <f t="shared" si="3"/>
        <v>4.4000000000000039E-2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95" customHeight="1" x14ac:dyDescent="0.2">
      <c r="A11" s="56" t="s">
        <v>56</v>
      </c>
      <c r="B11" s="41">
        <v>2343</v>
      </c>
      <c r="C11" s="44">
        <v>2329</v>
      </c>
      <c r="D11" s="45">
        <f t="shared" si="0"/>
        <v>-5.9752454118651155E-3</v>
      </c>
      <c r="E11" s="44">
        <v>22</v>
      </c>
      <c r="F11" s="44">
        <v>28</v>
      </c>
      <c r="G11" s="43">
        <f t="shared" si="1"/>
        <v>0.27272727272727271</v>
      </c>
      <c r="H11" s="41">
        <v>155</v>
      </c>
      <c r="I11" s="44">
        <v>175</v>
      </c>
      <c r="J11" s="45">
        <f t="shared" si="2"/>
        <v>0.12903225806451624</v>
      </c>
      <c r="K11" s="44">
        <v>2783</v>
      </c>
      <c r="L11" s="44">
        <v>2687</v>
      </c>
      <c r="M11" s="48">
        <f t="shared" si="3"/>
        <v>-3.4495149119655011E-2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95" customHeight="1" x14ac:dyDescent="0.2">
      <c r="A12" s="56" t="s">
        <v>57</v>
      </c>
      <c r="B12" s="41">
        <v>2024</v>
      </c>
      <c r="C12" s="44">
        <v>2111</v>
      </c>
      <c r="D12" s="45">
        <f t="shared" si="0"/>
        <v>4.2984189723320076E-2</v>
      </c>
      <c r="E12" s="44">
        <v>39</v>
      </c>
      <c r="F12" s="44">
        <v>30</v>
      </c>
      <c r="G12" s="43">
        <f t="shared" si="1"/>
        <v>-0.23076923076923073</v>
      </c>
      <c r="H12" s="41">
        <v>154</v>
      </c>
      <c r="I12" s="44">
        <v>149</v>
      </c>
      <c r="J12" s="45">
        <f t="shared" si="2"/>
        <v>-3.2467532467532423E-2</v>
      </c>
      <c r="K12" s="44">
        <v>2361</v>
      </c>
      <c r="L12" s="44">
        <v>2465</v>
      </c>
      <c r="M12" s="48">
        <f t="shared" si="3"/>
        <v>4.4049131723845836E-2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95" customHeight="1" x14ac:dyDescent="0.2">
      <c r="A13" s="56" t="s">
        <v>140</v>
      </c>
      <c r="B13" s="41">
        <v>736</v>
      </c>
      <c r="C13" s="44">
        <v>771</v>
      </c>
      <c r="D13" s="45">
        <f t="shared" si="0"/>
        <v>4.7554347826086918E-2</v>
      </c>
      <c r="E13" s="44">
        <v>22</v>
      </c>
      <c r="F13" s="44">
        <v>13</v>
      </c>
      <c r="G13" s="43">
        <f t="shared" si="1"/>
        <v>-0.40909090909090906</v>
      </c>
      <c r="H13" s="41">
        <v>65</v>
      </c>
      <c r="I13" s="44">
        <v>62</v>
      </c>
      <c r="J13" s="45">
        <f t="shared" si="2"/>
        <v>-4.6153846153846101E-2</v>
      </c>
      <c r="K13" s="44">
        <v>828</v>
      </c>
      <c r="L13" s="44">
        <v>892</v>
      </c>
      <c r="M13" s="48">
        <f t="shared" si="3"/>
        <v>7.7294685990338063E-2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8.95" customHeight="1" thickBot="1" x14ac:dyDescent="0.25">
      <c r="A14" s="13" t="s">
        <v>35</v>
      </c>
      <c r="B14" s="9">
        <f>SUM(B6:B13)</f>
        <v>10515</v>
      </c>
      <c r="C14" s="14">
        <f>SUM(C6:C13)</f>
        <v>10850</v>
      </c>
      <c r="D14" s="34">
        <f>(C14/B14)-1</f>
        <v>3.1859248692344355E-2</v>
      </c>
      <c r="E14" s="14">
        <f>SUM(E6:E13)</f>
        <v>154</v>
      </c>
      <c r="F14" s="14">
        <f>SUM(F6:F13)</f>
        <v>135</v>
      </c>
      <c r="G14" s="28">
        <f>(F14/E14)-1</f>
        <v>-0.12337662337662336</v>
      </c>
      <c r="H14" s="9">
        <f>SUM(H6:H13)</f>
        <v>717</v>
      </c>
      <c r="I14" s="14">
        <f>SUM(I6:I13)</f>
        <v>730</v>
      </c>
      <c r="J14" s="34">
        <f>(I14/H14)-1</f>
        <v>1.8131101813110284E-2</v>
      </c>
      <c r="K14" s="14">
        <f>SUM(K6:K13)</f>
        <v>12271</v>
      </c>
      <c r="L14" s="14">
        <f>SUM(L6:L13)</f>
        <v>12614</v>
      </c>
      <c r="M14" s="28">
        <f>(L14/K14)-1</f>
        <v>2.7952082144894419E-2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.9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9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37" spans="7:9" x14ac:dyDescent="0.2">
      <c r="G37" s="1"/>
    </row>
    <row r="48" spans="7:9" x14ac:dyDescent="0.2">
      <c r="I48" s="1"/>
    </row>
  </sheetData>
  <mergeCells count="5">
    <mergeCell ref="A4:A5"/>
    <mergeCell ref="B4:D4"/>
    <mergeCell ref="E4:G4"/>
    <mergeCell ref="H4:J4"/>
    <mergeCell ref="K4:M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verticalDpi="0" r:id="rId1"/>
  <ignoredErrors>
    <ignoredError sqref="B14:C14 E14:F14 H14:I14 K14:L14" formulaRange="1"/>
    <ignoredError sqref="D14 G14 J14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CB1EE-8EA8-447F-A172-8EA1173EAE05}">
  <sheetPr>
    <pageSetUpPr fitToPage="1"/>
  </sheetPr>
  <dimension ref="A1:AA47"/>
  <sheetViews>
    <sheetView showGridLines="0" zoomScaleNormal="100" workbookViewId="0"/>
  </sheetViews>
  <sheetFormatPr defaultColWidth="9.140625" defaultRowHeight="12" x14ac:dyDescent="0.2"/>
  <cols>
    <col min="1" max="1" width="18.7109375" style="3" customWidth="1"/>
    <col min="2" max="6" width="7.85546875" style="3" customWidth="1"/>
    <col min="7" max="7" width="9.140625" style="3" customWidth="1"/>
    <col min="8" max="9" width="7.85546875" style="3" customWidth="1"/>
    <col min="10" max="10" width="8.140625" style="3" customWidth="1"/>
    <col min="11" max="13" width="7.85546875" style="3" customWidth="1"/>
    <col min="14" max="14" width="2.28515625" style="3" customWidth="1"/>
    <col min="15" max="16384" width="9.140625" style="3"/>
  </cols>
  <sheetData>
    <row r="1" spans="1:27" ht="6.75" customHeight="1" x14ac:dyDescent="0.2"/>
    <row r="2" spans="1:27" ht="18.95" customHeight="1" x14ac:dyDescent="0.25">
      <c r="A2" s="16" t="s">
        <v>160</v>
      </c>
      <c r="B2" s="17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thickBot="1" x14ac:dyDescent="0.25">
      <c r="A3" s="2"/>
      <c r="B3" s="2"/>
      <c r="C3" s="2"/>
      <c r="D3" s="2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95" customHeight="1" x14ac:dyDescent="0.2">
      <c r="A4" s="236" t="str">
        <f>+'1'!A4</f>
        <v>Janeiro-abril</v>
      </c>
      <c r="B4" s="238" t="s">
        <v>6</v>
      </c>
      <c r="C4" s="239"/>
      <c r="D4" s="240"/>
      <c r="E4" s="238" t="s">
        <v>31</v>
      </c>
      <c r="F4" s="239"/>
      <c r="G4" s="240"/>
      <c r="H4" s="239" t="s">
        <v>18</v>
      </c>
      <c r="I4" s="239"/>
      <c r="J4" s="239"/>
      <c r="K4" s="238" t="s">
        <v>20</v>
      </c>
      <c r="L4" s="239"/>
      <c r="M4" s="239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" customHeight="1" x14ac:dyDescent="0.2">
      <c r="A5" s="237"/>
      <c r="B5" s="127">
        <v>2023</v>
      </c>
      <c r="C5" s="128">
        <v>2024</v>
      </c>
      <c r="D5" s="129" t="s">
        <v>188</v>
      </c>
      <c r="E5" s="127">
        <v>2023</v>
      </c>
      <c r="F5" s="128">
        <v>2024</v>
      </c>
      <c r="G5" s="129" t="s">
        <v>188</v>
      </c>
      <c r="H5" s="127">
        <v>2023</v>
      </c>
      <c r="I5" s="128">
        <v>2024</v>
      </c>
      <c r="J5" s="129" t="s">
        <v>188</v>
      </c>
      <c r="K5" s="127">
        <v>2023</v>
      </c>
      <c r="L5" s="128">
        <v>2024</v>
      </c>
      <c r="M5" s="129" t="s">
        <v>188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8.95" customHeight="1" x14ac:dyDescent="0.2">
      <c r="A6" s="56" t="s">
        <v>58</v>
      </c>
      <c r="B6" s="38">
        <v>9133</v>
      </c>
      <c r="C6" s="39">
        <v>8019</v>
      </c>
      <c r="D6" s="40">
        <f>(C6/B6)-1</f>
        <v>-0.12197525457133473</v>
      </c>
      <c r="E6" s="44">
        <v>137</v>
      </c>
      <c r="F6" s="44">
        <v>105</v>
      </c>
      <c r="G6" s="43">
        <f>(F6/E6)-1</f>
        <v>-0.23357664233576647</v>
      </c>
      <c r="H6" s="38">
        <v>652</v>
      </c>
      <c r="I6" s="39">
        <v>567</v>
      </c>
      <c r="J6" s="40">
        <f>(I6/H6)-1</f>
        <v>-0.13036809815950923</v>
      </c>
      <c r="K6" s="44">
        <v>10602</v>
      </c>
      <c r="L6" s="44">
        <v>9209</v>
      </c>
      <c r="M6" s="43">
        <f>(L6/K6)-1</f>
        <v>-0.13139030371627991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.95" customHeight="1" x14ac:dyDescent="0.2">
      <c r="A7" s="56" t="s">
        <v>59</v>
      </c>
      <c r="B7" s="41">
        <v>1319</v>
      </c>
      <c r="C7" s="44">
        <v>2700</v>
      </c>
      <c r="D7" s="45">
        <f t="shared" ref="D7:D12" si="0">(C7/B7)-1</f>
        <v>1.0470053070507959</v>
      </c>
      <c r="E7" s="44">
        <v>16</v>
      </c>
      <c r="F7" s="44">
        <v>27</v>
      </c>
      <c r="G7" s="43">
        <f t="shared" ref="G7:G8" si="1">(F7/E7)-1</f>
        <v>0.6875</v>
      </c>
      <c r="H7" s="41">
        <v>60</v>
      </c>
      <c r="I7" s="44">
        <v>155</v>
      </c>
      <c r="J7" s="45">
        <f t="shared" ref="J7:J9" si="2">(I7/H7)-1</f>
        <v>1.5833333333333335</v>
      </c>
      <c r="K7" s="44">
        <v>1591</v>
      </c>
      <c r="L7" s="44">
        <v>3249</v>
      </c>
      <c r="M7" s="43">
        <f t="shared" ref="M7:M12" si="3">(L7/K7)-1</f>
        <v>1.0421118793211814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.95" customHeight="1" x14ac:dyDescent="0.2">
      <c r="A8" s="56" t="s">
        <v>60</v>
      </c>
      <c r="B8" s="41">
        <v>36</v>
      </c>
      <c r="C8" s="44">
        <v>66</v>
      </c>
      <c r="D8" s="45">
        <f t="shared" si="0"/>
        <v>0.83333333333333326</v>
      </c>
      <c r="E8" s="44">
        <v>1</v>
      </c>
      <c r="F8" s="44">
        <v>1</v>
      </c>
      <c r="G8" s="43">
        <f t="shared" si="1"/>
        <v>0</v>
      </c>
      <c r="H8" s="41">
        <v>4</v>
      </c>
      <c r="I8" s="44">
        <v>5</v>
      </c>
      <c r="J8" s="45">
        <f t="shared" si="2"/>
        <v>0.25</v>
      </c>
      <c r="K8" s="44">
        <v>46</v>
      </c>
      <c r="L8" s="44">
        <v>76</v>
      </c>
      <c r="M8" s="43">
        <f t="shared" si="3"/>
        <v>0.65217391304347827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.95" customHeight="1" x14ac:dyDescent="0.2">
      <c r="A9" s="56" t="s">
        <v>61</v>
      </c>
      <c r="B9" s="41">
        <v>8</v>
      </c>
      <c r="C9" s="44">
        <v>23</v>
      </c>
      <c r="D9" s="45">
        <f t="shared" si="0"/>
        <v>1.875</v>
      </c>
      <c r="E9" s="44">
        <v>0</v>
      </c>
      <c r="F9" s="44">
        <v>2</v>
      </c>
      <c r="G9" s="43" t="s">
        <v>132</v>
      </c>
      <c r="H9" s="41">
        <v>1</v>
      </c>
      <c r="I9" s="44">
        <v>1</v>
      </c>
      <c r="J9" s="45">
        <f t="shared" si="2"/>
        <v>0</v>
      </c>
      <c r="K9" s="44">
        <v>10</v>
      </c>
      <c r="L9" s="44">
        <v>23</v>
      </c>
      <c r="M9" s="43">
        <f t="shared" si="3"/>
        <v>1.2999999999999998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.95" customHeight="1" x14ac:dyDescent="0.2">
      <c r="A10" s="56" t="s">
        <v>62</v>
      </c>
      <c r="B10" s="41">
        <v>11</v>
      </c>
      <c r="C10" s="44">
        <v>5</v>
      </c>
      <c r="D10" s="45">
        <f t="shared" si="0"/>
        <v>-0.54545454545454541</v>
      </c>
      <c r="E10" s="44">
        <v>0</v>
      </c>
      <c r="F10" s="44">
        <v>0</v>
      </c>
      <c r="G10" s="43" t="s">
        <v>132</v>
      </c>
      <c r="H10" s="41">
        <v>0</v>
      </c>
      <c r="I10" s="44">
        <v>0</v>
      </c>
      <c r="J10" s="45" t="s">
        <v>132</v>
      </c>
      <c r="K10" s="44">
        <v>13</v>
      </c>
      <c r="L10" s="44">
        <v>11</v>
      </c>
      <c r="M10" s="43">
        <f t="shared" si="3"/>
        <v>-0.15384615384615385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95" customHeight="1" x14ac:dyDescent="0.2">
      <c r="A11" s="56" t="s">
        <v>63</v>
      </c>
      <c r="B11" s="41">
        <v>6</v>
      </c>
      <c r="C11" s="44">
        <v>16</v>
      </c>
      <c r="D11" s="45">
        <f t="shared" si="0"/>
        <v>1.6666666666666665</v>
      </c>
      <c r="E11" s="44">
        <v>0</v>
      </c>
      <c r="F11" s="44">
        <v>0</v>
      </c>
      <c r="G11" s="43" t="s">
        <v>132</v>
      </c>
      <c r="H11" s="41">
        <v>0</v>
      </c>
      <c r="I11" s="44">
        <v>1</v>
      </c>
      <c r="J11" s="45" t="s">
        <v>132</v>
      </c>
      <c r="K11" s="44">
        <v>7</v>
      </c>
      <c r="L11" s="44">
        <v>25</v>
      </c>
      <c r="M11" s="43">
        <f t="shared" si="3"/>
        <v>2.5714285714285716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95" customHeight="1" x14ac:dyDescent="0.2">
      <c r="A12" s="56" t="s">
        <v>64</v>
      </c>
      <c r="B12" s="41">
        <v>2</v>
      </c>
      <c r="C12" s="44">
        <v>21</v>
      </c>
      <c r="D12" s="45">
        <f t="shared" si="0"/>
        <v>9.5</v>
      </c>
      <c r="E12" s="44">
        <v>0</v>
      </c>
      <c r="F12" s="44">
        <v>0</v>
      </c>
      <c r="G12" s="43" t="s">
        <v>132</v>
      </c>
      <c r="H12" s="41">
        <v>0</v>
      </c>
      <c r="I12" s="44">
        <v>1</v>
      </c>
      <c r="J12" s="157" t="s">
        <v>132</v>
      </c>
      <c r="K12" s="44">
        <v>2</v>
      </c>
      <c r="L12" s="44">
        <v>21</v>
      </c>
      <c r="M12" s="43">
        <f t="shared" si="3"/>
        <v>9.5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95" customHeight="1" thickBot="1" x14ac:dyDescent="0.25">
      <c r="A13" s="13" t="s">
        <v>35</v>
      </c>
      <c r="B13" s="9">
        <f>SUM(B6:B12)</f>
        <v>10515</v>
      </c>
      <c r="C13" s="9">
        <f>SUM(C6:C12)</f>
        <v>10850</v>
      </c>
      <c r="D13" s="34">
        <f>(C13/B13)-1</f>
        <v>3.1859248692344355E-2</v>
      </c>
      <c r="E13" s="14">
        <f>SUM(E6:E12)</f>
        <v>154</v>
      </c>
      <c r="F13" s="14">
        <f>SUM(F6:F12)</f>
        <v>135</v>
      </c>
      <c r="G13" s="28">
        <f>(F13/E13)-1</f>
        <v>-0.12337662337662336</v>
      </c>
      <c r="H13" s="9">
        <f>SUM(H6:H12)</f>
        <v>717</v>
      </c>
      <c r="I13" s="9">
        <f>SUM(I6:I12)</f>
        <v>730</v>
      </c>
      <c r="J13" s="34">
        <f>(I13/H13)-1</f>
        <v>1.8131101813110284E-2</v>
      </c>
      <c r="K13" s="14">
        <f>SUM(K6:K12)</f>
        <v>12271</v>
      </c>
      <c r="L13" s="14">
        <f>SUM(L6:L12)</f>
        <v>12614</v>
      </c>
      <c r="M13" s="28">
        <f>(L13/K13)-1</f>
        <v>2.7952082144894419E-2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8.9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.9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9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36" spans="7:9" x14ac:dyDescent="0.2">
      <c r="G36" s="1"/>
    </row>
    <row r="47" spans="7:9" x14ac:dyDescent="0.2">
      <c r="I47" s="1"/>
    </row>
  </sheetData>
  <mergeCells count="5">
    <mergeCell ref="A4:A5"/>
    <mergeCell ref="B4:D4"/>
    <mergeCell ref="E4:G4"/>
    <mergeCell ref="H4:J4"/>
    <mergeCell ref="K4:M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546483339DD74BA5D6FC8C0D83730D" ma:contentTypeVersion="1" ma:contentTypeDescription="Create a new document." ma:contentTypeScope="" ma:versionID="578a5ea7ebaf66e60ce8840530f5a77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f9746fe128b0ca74698fd9d7c13d39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C925EBE-4905-400F-88F4-40F2EB763A66}"/>
</file>

<file path=customXml/itemProps2.xml><?xml version="1.0" encoding="utf-8"?>
<ds:datastoreItem xmlns:ds="http://schemas.openxmlformats.org/officeDocument/2006/customXml" ds:itemID="{8D00CD99-1E9A-4EBC-AB1A-751F51EDA211}"/>
</file>

<file path=customXml/itemProps3.xml><?xml version="1.0" encoding="utf-8"?>
<ds:datastoreItem xmlns:ds="http://schemas.openxmlformats.org/officeDocument/2006/customXml" ds:itemID="{63BC4A6F-83DA-45D0-997F-E567B164DE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25</vt:i4>
      </vt:variant>
    </vt:vector>
  </HeadingPairs>
  <TitlesOfParts>
    <vt:vector size="25" baseType="lpstr">
      <vt:lpstr> Índice</vt:lpstr>
      <vt:lpstr>Siglas</vt:lpstr>
      <vt:lpstr>1</vt:lpstr>
      <vt:lpstr>2</vt:lpstr>
      <vt:lpstr>3</vt:lpstr>
      <vt:lpstr>4 e 5</vt:lpstr>
      <vt:lpstr>6</vt:lpstr>
      <vt:lpstr>7</vt:lpstr>
      <vt:lpstr>8</vt:lpstr>
      <vt:lpstr>9 e 10</vt:lpstr>
      <vt:lpstr>11 e 12</vt:lpstr>
      <vt:lpstr>13 e 14</vt:lpstr>
      <vt:lpstr>15</vt:lpstr>
      <vt:lpstr>16 e 17</vt:lpstr>
      <vt:lpstr>18</vt:lpstr>
      <vt:lpstr>19 e 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Lisete Pinto Fernandes</dc:creator>
  <cp:lastModifiedBy>Lisete Pinto Fernandes</cp:lastModifiedBy>
  <cp:lastPrinted>2023-11-07T10:26:09Z</cp:lastPrinted>
  <dcterms:created xsi:type="dcterms:W3CDTF">2023-02-10T10:46:51Z</dcterms:created>
  <dcterms:modified xsi:type="dcterms:W3CDTF">2024-07-23T12:58:38Z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0x010100E7546483339DD74BA5D6FC8C0D83730D</vt:lpwstr>
  </property>
</Properties>
</file>