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0.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18.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cmfernandes\Desktop\COMUNICADOS ANSR\RELATÓRIOS SINISTRALIDADE\Relatorio Sinistralidade e Fiscalizacao novembro 2023\"/>
    </mc:Choice>
  </mc:AlternateContent>
  <xr:revisionPtr revIDLastSave="0" documentId="13_ncr:1_{AE373AE3-3F8A-4D2E-A5D7-2C6C14AACEE3}" xr6:coauthVersionLast="47" xr6:coauthVersionMax="47" xr10:uidLastSave="{00000000-0000-0000-0000-000000000000}"/>
  <workbookProtection workbookAlgorithmName="SHA-512" workbookHashValue="rFJISPvpaNc5yTqTx7ytSR76wOeRo9i/NBDeMmSCEvlG4Et3cSsCFv4u6QJmFpfiqmX+ipRja6pgayeGbVQ1QQ==" workbookSaltValue="G/dxwamuH6efW7PHB9KhwQ==" workbookSpinCount="100000" lockStructure="1"/>
  <bookViews>
    <workbookView xWindow="-108" yWindow="-108" windowWidth="23256" windowHeight="12576"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1" r:id="rId17"/>
    <sheet name="22" sheetId="17" r:id="rId18"/>
    <sheet name="23" sheetId="18" r:id="rId19"/>
    <sheet name="24" sheetId="19" r:id="rId20"/>
    <sheet name="25" sheetId="20" r:id="rId21"/>
    <sheet name="26" sheetId="21" r:id="rId22"/>
    <sheet name="27" sheetId="22" r:id="rId23"/>
    <sheet name="28" sheetId="23" r:id="rId24"/>
    <sheet name="29" sheetId="24" r:id="rId25"/>
  </sheets>
  <definedNames>
    <definedName name="\a">#N/A</definedName>
    <definedName name="_" localSheetId="0">#REF!</definedName>
    <definedName name="_" localSheetId="1">#REF!</definedName>
    <definedName name="_">#REF!</definedName>
    <definedName name="A" localSheetId="1">#REF!</definedName>
    <definedName name="A">#REF!</definedName>
    <definedName name="aa" localSheetId="1">#REF!</definedName>
    <definedName name="aa">#REF!</definedName>
    <definedName name="Anuário99CNH" localSheetId="1">#REF!</definedName>
    <definedName name="Anuário99CNH">#REF!</definedName>
    <definedName name="ASAS" localSheetId="1">#REF!</definedName>
    <definedName name="ASAS">#REF!</definedName>
    <definedName name="b" localSheetId="1">#REF!</definedName>
    <definedName name="b">#REF!</definedName>
    <definedName name="bb" localSheetId="1">#REF!</definedName>
    <definedName name="bb">#REF!</definedName>
    <definedName name="Cabe_1" localSheetId="1">#REF!</definedName>
    <definedName name="Cabe_1">#REF!</definedName>
    <definedName name="Cabe_2" localSheetId="1">#REF!</definedName>
    <definedName name="Cabe_2">#REF!</definedName>
    <definedName name="Cabe_3" localSheetId="1">#REF!</definedName>
    <definedName name="Cabe_3">#REF!</definedName>
    <definedName name="Cabe_4" localSheetId="1">#REF!</definedName>
    <definedName name="Cabe_4">#REF!</definedName>
    <definedName name="Cabe_5">#REF!</definedName>
    <definedName name="Cabe_6">#REF!</definedName>
    <definedName name="Cabe_7">#REF!</definedName>
    <definedName name="Cabe_8">#REF!</definedName>
    <definedName name="cc" localSheetId="1">#REF!</definedName>
    <definedName name="cc">#REF!</definedName>
    <definedName name="cen_1" localSheetId="1">#REF!</definedName>
    <definedName name="cen_1">#REF!</definedName>
    <definedName name="cen_2" localSheetId="1">#REF!</definedName>
    <definedName name="cen_2">#REF!</definedName>
    <definedName name="cen_3" localSheetId="1">#REF!</definedName>
    <definedName name="cen_3">#REF!</definedName>
    <definedName name="cen_t" localSheetId="1">#REF!</definedName>
    <definedName name="cen_t">#REF!</definedName>
    <definedName name="dd" localSheetId="1">#REF!</definedName>
    <definedName name="dd">#REF!</definedName>
    <definedName name="ddddd" localSheetId="1">#REF!</definedName>
    <definedName name="ddddd">#REF!</definedName>
    <definedName name="dir_1" localSheetId="1">#REF!</definedName>
    <definedName name="dir_1">#REF!</definedName>
    <definedName name="dir_2" localSheetId="1">#REF!</definedName>
    <definedName name="dir_2">#REF!</definedName>
    <definedName name="dir_3" localSheetId="1">#REF!</definedName>
    <definedName name="dir_3">#REF!</definedName>
    <definedName name="dir_t" localSheetId="1">#REF!</definedName>
    <definedName name="dir_t">#REF!</definedName>
    <definedName name="DISTRITOS" localSheetId="1">#REF!</definedName>
    <definedName name="DISTRITOS">#REF!</definedName>
    <definedName name="distritos1" localSheetId="1">#REF!</definedName>
    <definedName name="distritos1">#REF!</definedName>
    <definedName name="Distritos2" localSheetId="1">#REF!</definedName>
    <definedName name="Distritos2">#REF!</definedName>
    <definedName name="DS" localSheetId="1">#REF!</definedName>
    <definedName name="DS">#REF!</definedName>
    <definedName name="ee" localSheetId="1">#REF!</definedName>
    <definedName name="ee">#REF!</definedName>
    <definedName name="esq_1" localSheetId="1">#REF!</definedName>
    <definedName name="esq_1">#REF!</definedName>
    <definedName name="esq_2" localSheetId="1">#REF!</definedName>
    <definedName name="esq_2">#REF!</definedName>
    <definedName name="esq_3" localSheetId="1">#REF!</definedName>
    <definedName name="esq_3">#REF!</definedName>
    <definedName name="esq_t" localSheetId="1">#REF!</definedName>
    <definedName name="esq_t">#REF!</definedName>
    <definedName name="EWTRFER" localSheetId="1">#REF!</definedName>
    <definedName name="EWTRFER">#REF!</definedName>
    <definedName name="ff" localSheetId="1">#REF!</definedName>
    <definedName name="ff">#REF!</definedName>
    <definedName name="gg" localSheetId="1">#REF!</definedName>
    <definedName name="gg">#REF!</definedName>
    <definedName name="indic_ITRM" localSheetId="1">#REF!</definedName>
    <definedName name="indic_ITRM">#REF!</definedName>
    <definedName name="Indic_TransRodoviario" localSheetId="1">#REF!</definedName>
    <definedName name="Indic_TransRodoviario">#REF!</definedName>
    <definedName name="Indic_VáriosPerfGéneroSaúde" localSheetId="1">#REF!</definedName>
    <definedName name="Indic_VáriosPerfGéneroSaúde">#REF!</definedName>
    <definedName name="IR_PARA" localSheetId="1">#REF!</definedName>
    <definedName name="IR_PARA">#REF!</definedName>
    <definedName name="Ir_para2" localSheetId="1">#REF!</definedName>
    <definedName name="Ir_para2">#REF!</definedName>
    <definedName name="k" localSheetId="1">#REF!</definedName>
    <definedName name="k">#REF!</definedName>
    <definedName name="mmmm" localSheetId="1">#REF!</definedName>
    <definedName name="mmmm">#REF!</definedName>
    <definedName name="nnn" localSheetId="1">#REF!</definedName>
    <definedName name="nnn">#REF!</definedName>
    <definedName name="NUTS98" localSheetId="1">#REF!</definedName>
    <definedName name="NUTS98">#REF!</definedName>
    <definedName name="Pag_1" localSheetId="1">#REF!</definedName>
    <definedName name="Pag_1">#REF!</definedName>
    <definedName name="Print_Area_MI" localSheetId="1">#REF!</definedName>
    <definedName name="Print_Area_MI">#REF!</definedName>
    <definedName name="Print_area_MI1" localSheetId="1">#REF!</definedName>
    <definedName name="Print_area_MI1">#REF!</definedName>
    <definedName name="QP_QC_1999" localSheetId="1">#REF!</definedName>
    <definedName name="QP_QC_1999">#REF!</definedName>
    <definedName name="QQ" localSheetId="1">#REF!</definedName>
    <definedName name="QQ">#REF!</definedName>
    <definedName name="QQQ" localSheetId="1">#REF!</definedName>
    <definedName name="QQQ">#REF!</definedName>
    <definedName name="Quadro_a1" localSheetId="1">#REF!</definedName>
    <definedName name="Quadro_a1">#REF!</definedName>
    <definedName name="Quadro_a2" localSheetId="1">#REF!</definedName>
    <definedName name="Quadro_a2">#REF!</definedName>
    <definedName name="Quadro_b1">#REF!</definedName>
    <definedName name="Quadro_b2">#REF!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#REF!</definedName>
    <definedName name="Query1">#REF!</definedName>
    <definedName name="Query2" localSheetId="1">#REF!</definedName>
    <definedName name="Query2">#REF!</definedName>
    <definedName name="query3" localSheetId="1">#REF!</definedName>
    <definedName name="query3">#REF!</definedName>
    <definedName name="rr" localSheetId="1">#REF!</definedName>
    <definedName name="rr">#REF!</definedName>
    <definedName name="SPSS" localSheetId="1">#REF!</definedName>
    <definedName name="SPSS">#REF!</definedName>
    <definedName name="Tit_1" localSheetId="1">#REF!</definedName>
    <definedName name="Tit_1">#REF!</definedName>
    <definedName name="Tit_2" localSheetId="1">#REF!</definedName>
    <definedName name="Tit_2">#REF!</definedName>
    <definedName name="Tit_3" localSheetId="1">#REF!</definedName>
    <definedName name="Tit_3">#REF!</definedName>
    <definedName name="Tit_4" localSheetId="1">#REF!</definedName>
    <definedName name="Tit_4">#REF!</definedName>
    <definedName name="Tit_5" localSheetId="1">#REF!</definedName>
    <definedName name="Tit_5">#REF!</definedName>
    <definedName name="Titulo" localSheetId="1">#REF!</definedName>
    <definedName name="Titulo">#REF!</definedName>
    <definedName name="Todo" localSheetId="1">#REF!</definedName>
    <definedName name="Todo">#REF!</definedName>
    <definedName name="Total_Receita_por_concelho" localSheetId="1">#REF!</definedName>
    <definedName name="Total_Receita_por_concelho">#REF!</definedName>
    <definedName name="tt" localSheetId="1">#REF!</definedName>
    <definedName name="tt">#REF!</definedName>
    <definedName name="Tudo" localSheetId="1">#REF!</definedName>
    <definedName name="Tudo">#REF!</definedName>
    <definedName name="vsdv" localSheetId="1">#REF!</definedName>
    <definedName name="vsdv">#REF!</definedName>
    <definedName name="wefqwer" localSheetId="1">#REF!</definedName>
    <definedName name="wefqwer">#REF!</definedName>
    <definedName name="wqdswe" localSheetId="1">#REF!</definedName>
    <definedName name="wqdswe">#REF!</definedName>
    <definedName name="ww" localSheetId="1">#REF!</definedName>
    <definedName name="ww">#REF!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31" l="1"/>
  <c r="E19" i="31"/>
  <c r="E18" i="31"/>
  <c r="E17" i="31"/>
  <c r="E16" i="31"/>
  <c r="E15" i="31"/>
  <c r="E14" i="31"/>
  <c r="E23" i="31" l="1"/>
  <c r="F20" i="31" s="1"/>
  <c r="F23" i="31" l="1"/>
  <c r="F7" i="31"/>
  <c r="F22" i="31"/>
  <c r="F6" i="31"/>
  <c r="F21" i="31"/>
  <c r="F13" i="31"/>
  <c r="F5" i="31"/>
  <c r="F12" i="31"/>
  <c r="F11" i="31"/>
  <c r="F10" i="31"/>
  <c r="F9" i="31"/>
  <c r="F8" i="31"/>
  <c r="F18" i="31"/>
  <c r="F17" i="31"/>
  <c r="F14" i="31"/>
  <c r="F16" i="31"/>
  <c r="F19" i="31"/>
  <c r="F15" i="31"/>
  <c r="M11" i="9" l="1"/>
  <c r="L33" i="6"/>
  <c r="K33" i="6"/>
  <c r="I33" i="6"/>
  <c r="H33" i="6"/>
  <c r="F33" i="6"/>
  <c r="E33" i="6"/>
  <c r="C33" i="6"/>
  <c r="B33" i="6"/>
  <c r="I9" i="17"/>
  <c r="C9" i="18" s="1"/>
  <c r="H9" i="17"/>
  <c r="B9" i="18" s="1"/>
  <c r="I8" i="17"/>
  <c r="C8" i="18" s="1"/>
  <c r="H8" i="17"/>
  <c r="B8" i="18" s="1"/>
  <c r="I7" i="17"/>
  <c r="C7" i="18" s="1"/>
  <c r="H7" i="17"/>
  <c r="B7" i="18" s="1"/>
  <c r="I6" i="17"/>
  <c r="C6" i="18" s="1"/>
  <c r="H6" i="17"/>
  <c r="B6" i="18" s="1"/>
  <c r="L34" i="6"/>
  <c r="L32" i="6"/>
  <c r="L31" i="6"/>
  <c r="I34" i="6"/>
  <c r="I32" i="6"/>
  <c r="I31" i="6"/>
  <c r="F34" i="6"/>
  <c r="F32" i="6"/>
  <c r="F31" i="6"/>
  <c r="C34" i="6"/>
  <c r="C32" i="6"/>
  <c r="K34" i="6"/>
  <c r="K32" i="6"/>
  <c r="K31" i="6"/>
  <c r="H34" i="6"/>
  <c r="H32" i="6"/>
  <c r="H31" i="6"/>
  <c r="E34" i="6"/>
  <c r="E32" i="6"/>
  <c r="E31" i="6"/>
  <c r="B34" i="6"/>
  <c r="B32" i="6"/>
  <c r="J7" i="18"/>
  <c r="J8" i="18"/>
  <c r="J9" i="18"/>
  <c r="J6" i="18"/>
  <c r="K7" i="16"/>
  <c r="K8" i="16"/>
  <c r="K9" i="16"/>
  <c r="K10" i="16"/>
  <c r="K11" i="16"/>
  <c r="K12" i="16"/>
  <c r="K13" i="16"/>
  <c r="K6" i="16"/>
  <c r="G8" i="9"/>
  <c r="G10" i="9"/>
  <c r="G11" i="9"/>
  <c r="L30" i="6"/>
  <c r="K30" i="6"/>
  <c r="I30" i="6"/>
  <c r="H30" i="6"/>
  <c r="F30" i="6"/>
  <c r="E30" i="6"/>
  <c r="C30" i="6"/>
  <c r="C31" i="6"/>
  <c r="B30" i="6"/>
  <c r="B31" i="6"/>
  <c r="I28" i="16"/>
  <c r="H28" i="16"/>
  <c r="I27" i="16"/>
  <c r="H27" i="16"/>
  <c r="I26" i="16"/>
  <c r="H26" i="16"/>
  <c r="I25" i="16"/>
  <c r="H25" i="16"/>
  <c r="I24" i="16"/>
  <c r="H24" i="16"/>
  <c r="I23" i="16"/>
  <c r="H23" i="16"/>
  <c r="I22" i="16"/>
  <c r="H22" i="16"/>
  <c r="I21" i="16"/>
  <c r="H21" i="16"/>
  <c r="F28" i="16"/>
  <c r="E28" i="16"/>
  <c r="F27" i="16"/>
  <c r="E27" i="16"/>
  <c r="F26" i="16"/>
  <c r="E26" i="16"/>
  <c r="F25" i="16"/>
  <c r="E25" i="16"/>
  <c r="F24" i="16"/>
  <c r="E24" i="16"/>
  <c r="F23" i="16"/>
  <c r="E23" i="16"/>
  <c r="F22" i="16"/>
  <c r="E22" i="16"/>
  <c r="F21" i="16"/>
  <c r="E21" i="16"/>
  <c r="C27" i="16"/>
  <c r="C22" i="16"/>
  <c r="C23" i="16"/>
  <c r="C24" i="16"/>
  <c r="C25" i="16"/>
  <c r="C26" i="16"/>
  <c r="C28" i="16"/>
  <c r="C21" i="16"/>
  <c r="B22" i="16"/>
  <c r="B23" i="16"/>
  <c r="B24" i="16"/>
  <c r="B25" i="16"/>
  <c r="B26" i="16"/>
  <c r="B27" i="16"/>
  <c r="B28" i="16"/>
  <c r="B21"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B15" i="11"/>
  <c r="L18" i="10"/>
  <c r="K18" i="10"/>
  <c r="L17" i="10"/>
  <c r="K17" i="10"/>
  <c r="L16" i="10"/>
  <c r="K16" i="10"/>
  <c r="I18" i="10"/>
  <c r="H18" i="10"/>
  <c r="I17" i="10"/>
  <c r="H17" i="10"/>
  <c r="I16" i="10"/>
  <c r="H16" i="10"/>
  <c r="F18" i="10"/>
  <c r="E18" i="10"/>
  <c r="F17" i="10"/>
  <c r="E17" i="10"/>
  <c r="F16" i="10"/>
  <c r="E16" i="10"/>
  <c r="C17" i="10"/>
  <c r="C18" i="10"/>
  <c r="C16" i="10"/>
  <c r="B17" i="10"/>
  <c r="B18" i="10"/>
  <c r="B16" i="10"/>
  <c r="K25" i="6"/>
  <c r="L25" i="6"/>
  <c r="K26" i="6"/>
  <c r="L26" i="6"/>
  <c r="K27" i="6"/>
  <c r="L27" i="6"/>
  <c r="K28" i="6"/>
  <c r="L28" i="6"/>
  <c r="K29" i="6"/>
  <c r="L29" i="6"/>
  <c r="H25" i="6"/>
  <c r="I25" i="6"/>
  <c r="H26" i="6"/>
  <c r="I26" i="6"/>
  <c r="H27" i="6"/>
  <c r="I27" i="6"/>
  <c r="H28" i="6"/>
  <c r="I28" i="6"/>
  <c r="H29" i="6"/>
  <c r="I29" i="6"/>
  <c r="L24" i="6"/>
  <c r="K24" i="6"/>
  <c r="I24" i="6"/>
  <c r="H24" i="6"/>
  <c r="E25" i="6"/>
  <c r="F25" i="6"/>
  <c r="E26" i="6"/>
  <c r="F26" i="6"/>
  <c r="E27" i="6"/>
  <c r="F27" i="6"/>
  <c r="E28" i="6"/>
  <c r="F28" i="6"/>
  <c r="E29" i="6"/>
  <c r="F29" i="6"/>
  <c r="F24" i="6"/>
  <c r="E24" i="6"/>
  <c r="C25" i="6"/>
  <c r="C26" i="6"/>
  <c r="C27" i="6"/>
  <c r="C28" i="6"/>
  <c r="C29" i="6"/>
  <c r="C24" i="6"/>
  <c r="B25" i="6"/>
  <c r="B26" i="6"/>
  <c r="B27" i="6"/>
  <c r="B28" i="6"/>
  <c r="B29" i="6"/>
  <c r="B24" i="6"/>
  <c r="A3" i="24" l="1"/>
  <c r="P6" i="11"/>
  <c r="P7" i="11"/>
  <c r="O6" i="11"/>
  <c r="O7" i="11"/>
  <c r="N6" i="11"/>
  <c r="N7" i="11"/>
  <c r="N16" i="11" l="1"/>
  <c r="O16" i="11"/>
  <c r="N15" i="11"/>
  <c r="O15" i="11"/>
  <c r="P6" i="10"/>
  <c r="P7" i="10"/>
  <c r="P8" i="10"/>
  <c r="O6" i="10"/>
  <c r="O7" i="10"/>
  <c r="O8" i="10"/>
  <c r="N6" i="10"/>
  <c r="N7" i="10"/>
  <c r="N8" i="10"/>
  <c r="O17" i="10" l="1"/>
  <c r="N17" i="10"/>
  <c r="N16" i="10"/>
  <c r="O16" i="10"/>
  <c r="N18" i="10"/>
  <c r="O18" i="10"/>
  <c r="J9" i="14"/>
  <c r="G9" i="14"/>
  <c r="D9" i="14"/>
  <c r="P7" i="12"/>
  <c r="P8" i="12"/>
  <c r="P9" i="12"/>
  <c r="P10" i="12"/>
  <c r="P11" i="12"/>
  <c r="P12" i="12"/>
  <c r="P13" i="12"/>
  <c r="P6" i="12"/>
  <c r="M14" i="12"/>
  <c r="J14" i="12"/>
  <c r="G14" i="12"/>
  <c r="D14" i="12"/>
  <c r="D11" i="9"/>
  <c r="H14" i="5"/>
  <c r="G14" i="5"/>
  <c r="F14" i="5"/>
  <c r="D14" i="5"/>
  <c r="C14" i="5"/>
  <c r="B14" i="5"/>
  <c r="P14" i="12" l="1"/>
  <c r="G7" i="4"/>
  <c r="G7" i="1"/>
  <c r="J13" i="9" l="1"/>
  <c r="E11" i="5" l="1"/>
  <c r="E10" i="5"/>
  <c r="E9" i="5"/>
  <c r="E8" i="5"/>
  <c r="E7" i="5"/>
  <c r="E5" i="5"/>
  <c r="E14" i="5" l="1"/>
  <c r="I9" i="5"/>
  <c r="I10" i="5"/>
  <c r="I11" i="5"/>
  <c r="I7" i="5"/>
  <c r="I8" i="5"/>
  <c r="I5" i="5"/>
  <c r="N7" i="12"/>
  <c r="N23" i="12" s="1"/>
  <c r="O7" i="12"/>
  <c r="O23" i="12" s="1"/>
  <c r="N8" i="12"/>
  <c r="N24" i="12" s="1"/>
  <c r="O8" i="12"/>
  <c r="O24" i="12" s="1"/>
  <c r="N9" i="12"/>
  <c r="N25" i="12" s="1"/>
  <c r="O9" i="12"/>
  <c r="O25" i="12" s="1"/>
  <c r="N10" i="12"/>
  <c r="N26" i="12" s="1"/>
  <c r="O10" i="12"/>
  <c r="O26" i="12" s="1"/>
  <c r="N11" i="12"/>
  <c r="N27" i="12" s="1"/>
  <c r="O11" i="12"/>
  <c r="O27" i="12" s="1"/>
  <c r="N12" i="12"/>
  <c r="N28" i="12" s="1"/>
  <c r="O12" i="12"/>
  <c r="O28" i="12" s="1"/>
  <c r="N13" i="12"/>
  <c r="N29" i="12" s="1"/>
  <c r="O13" i="12"/>
  <c r="O29" i="12" s="1"/>
  <c r="O6" i="12"/>
  <c r="O22" i="12" s="1"/>
  <c r="N6" i="12"/>
  <c r="N22" i="12" s="1"/>
  <c r="G10" i="13"/>
  <c r="G6" i="13"/>
  <c r="J9" i="9"/>
  <c r="D12" i="9"/>
  <c r="D13" i="9"/>
  <c r="G8" i="4"/>
  <c r="M12" i="9"/>
  <c r="I14" i="5" l="1"/>
  <c r="L6" i="16"/>
  <c r="M6" i="16"/>
  <c r="L7" i="16"/>
  <c r="M7" i="16"/>
  <c r="L8" i="16"/>
  <c r="M8" i="16"/>
  <c r="L9" i="16"/>
  <c r="M9" i="16"/>
  <c r="L10" i="16"/>
  <c r="M10" i="16"/>
  <c r="L11" i="16"/>
  <c r="M11" i="16"/>
  <c r="L12" i="16"/>
  <c r="M12" i="16"/>
  <c r="L13" i="16"/>
  <c r="M13" i="16"/>
  <c r="I12" i="5"/>
  <c r="H12" i="5"/>
  <c r="G12" i="5"/>
  <c r="F12" i="5"/>
  <c r="E12" i="5"/>
  <c r="D12" i="5"/>
  <c r="C12" i="5"/>
  <c r="B12" i="5"/>
  <c r="B13" i="5"/>
  <c r="C14" i="16"/>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C17" i="6"/>
  <c r="D17" i="6"/>
  <c r="E17" i="6"/>
  <c r="F17" i="6"/>
  <c r="G17" i="6"/>
  <c r="H17" i="6"/>
  <c r="I17" i="6"/>
  <c r="J17" i="6"/>
  <c r="K17" i="6"/>
  <c r="L17" i="6"/>
  <c r="M17" i="6"/>
  <c r="B17" i="6"/>
  <c r="G15" i="20"/>
  <c r="L24" i="16" l="1"/>
  <c r="K24" i="16"/>
  <c r="L28" i="16"/>
  <c r="K28" i="16"/>
  <c r="F29" i="16"/>
  <c r="E29" i="16"/>
  <c r="L27" i="16"/>
  <c r="K27" i="16"/>
  <c r="L23" i="16"/>
  <c r="K23" i="16"/>
  <c r="B29" i="16"/>
  <c r="C29" i="16"/>
  <c r="L25" i="16"/>
  <c r="K25" i="16"/>
  <c r="L26" i="16"/>
  <c r="K26" i="16"/>
  <c r="L22" i="16"/>
  <c r="K22" i="16"/>
  <c r="L21" i="16"/>
  <c r="K21" i="16"/>
  <c r="I29" i="16"/>
  <c r="H29" i="16"/>
  <c r="L17" i="11"/>
  <c r="K17" i="11"/>
  <c r="I17" i="11"/>
  <c r="H17" i="11"/>
  <c r="E17" i="11"/>
  <c r="F17" i="11"/>
  <c r="B17" i="11"/>
  <c r="C17" i="11"/>
  <c r="I19" i="10"/>
  <c r="H19" i="10"/>
  <c r="L19" i="10"/>
  <c r="K19" i="10"/>
  <c r="C19" i="10"/>
  <c r="F19" i="10"/>
  <c r="E19" i="10"/>
  <c r="B35" i="6"/>
  <c r="C35" i="6"/>
  <c r="H35" i="6"/>
  <c r="I35" i="6"/>
  <c r="F35" i="6"/>
  <c r="E35" i="6"/>
  <c r="K35" i="6"/>
  <c r="L35" i="6"/>
  <c r="N8" i="11"/>
  <c r="P8" i="11"/>
  <c r="O8" i="11"/>
  <c r="P9" i="10"/>
  <c r="O9" i="10"/>
  <c r="M14" i="16"/>
  <c r="L14" i="16"/>
  <c r="K14" i="16"/>
  <c r="A4" i="4"/>
  <c r="B14" i="24"/>
  <c r="B20" i="23"/>
  <c r="C9" i="22"/>
  <c r="B9" i="22"/>
  <c r="D7" i="22"/>
  <c r="D8" i="22"/>
  <c r="D6" i="22"/>
  <c r="G7" i="21"/>
  <c r="F8" i="21"/>
  <c r="E8" i="21"/>
  <c r="D7" i="21"/>
  <c r="H16" i="20"/>
  <c r="C15" i="20"/>
  <c r="B15" i="20"/>
  <c r="H10" i="20"/>
  <c r="H12" i="20"/>
  <c r="H14" i="20"/>
  <c r="H8" i="20"/>
  <c r="G9" i="20"/>
  <c r="G11" i="20"/>
  <c r="G13" i="20"/>
  <c r="G7" i="20"/>
  <c r="D9" i="20"/>
  <c r="D11" i="20"/>
  <c r="D13" i="20"/>
  <c r="D7" i="20"/>
  <c r="C14" i="19"/>
  <c r="B14" i="19"/>
  <c r="D7" i="19"/>
  <c r="D8" i="19"/>
  <c r="D9" i="19"/>
  <c r="D10" i="19"/>
  <c r="D11" i="19"/>
  <c r="D12" i="19"/>
  <c r="D13" i="19"/>
  <c r="D6" i="19"/>
  <c r="F10" i="18"/>
  <c r="E10" i="18"/>
  <c r="C10" i="18"/>
  <c r="B10" i="18"/>
  <c r="G7" i="18"/>
  <c r="G8" i="18"/>
  <c r="G9" i="18"/>
  <c r="D7" i="18"/>
  <c r="D8" i="18"/>
  <c r="D9" i="18"/>
  <c r="G6" i="18"/>
  <c r="D6" i="18"/>
  <c r="I10" i="17"/>
  <c r="H10" i="17"/>
  <c r="F10" i="17"/>
  <c r="E10" i="17"/>
  <c r="C10" i="17"/>
  <c r="B10" i="17"/>
  <c r="J7" i="17"/>
  <c r="J8" i="17"/>
  <c r="J9" i="17"/>
  <c r="G7" i="17"/>
  <c r="G8" i="17"/>
  <c r="G9" i="17"/>
  <c r="D8" i="17"/>
  <c r="D9" i="17"/>
  <c r="J6" i="17"/>
  <c r="G6" i="17"/>
  <c r="D7"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2" i="13"/>
  <c r="G13" i="13"/>
  <c r="G14"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L14" i="9"/>
  <c r="K14" i="9"/>
  <c r="I14" i="9"/>
  <c r="H14" i="9"/>
  <c r="F14" i="9"/>
  <c r="E14" i="9"/>
  <c r="C14" i="9"/>
  <c r="B14" i="9"/>
  <c r="M7" i="9"/>
  <c r="M8" i="9"/>
  <c r="M9" i="9"/>
  <c r="M10" i="9"/>
  <c r="M13" i="9"/>
  <c r="J7" i="9"/>
  <c r="J8" i="9"/>
  <c r="G7" i="9"/>
  <c r="D7" i="9"/>
  <c r="D8" i="9"/>
  <c r="D9" i="9"/>
  <c r="D10" i="9"/>
  <c r="M6" i="9"/>
  <c r="J6" i="9"/>
  <c r="G6" i="9"/>
  <c r="D6" i="9"/>
  <c r="L14" i="8"/>
  <c r="K14" i="8"/>
  <c r="I14" i="8"/>
  <c r="H14" i="8"/>
  <c r="F14" i="8"/>
  <c r="E14" i="8"/>
  <c r="C14" i="8"/>
  <c r="B14" i="8"/>
  <c r="M7" i="8"/>
  <c r="M8" i="8"/>
  <c r="M9" i="8"/>
  <c r="M10" i="8"/>
  <c r="M11" i="8"/>
  <c r="M12" i="8"/>
  <c r="M13" i="8"/>
  <c r="J7" i="8"/>
  <c r="J8" i="8"/>
  <c r="J9" i="8"/>
  <c r="J10" i="8"/>
  <c r="J11" i="8"/>
  <c r="J12" i="8"/>
  <c r="J13" i="8"/>
  <c r="G7" i="8"/>
  <c r="G8" i="8"/>
  <c r="G9" i="8"/>
  <c r="G10" i="8"/>
  <c r="G11" i="8"/>
  <c r="G12" i="8"/>
  <c r="G13" i="8"/>
  <c r="D7" i="8"/>
  <c r="D8" i="8"/>
  <c r="D9" i="8"/>
  <c r="D10" i="8"/>
  <c r="D11" i="8"/>
  <c r="D12" i="8"/>
  <c r="D13" i="8"/>
  <c r="M6" i="8"/>
  <c r="J6" i="8"/>
  <c r="G6" i="8"/>
  <c r="D6" i="8"/>
  <c r="L13" i="7"/>
  <c r="K13" i="7"/>
  <c r="I13" i="7"/>
  <c r="H13" i="7"/>
  <c r="F13" i="7"/>
  <c r="E13" i="7"/>
  <c r="C13" i="7"/>
  <c r="B13" i="7"/>
  <c r="M7" i="7"/>
  <c r="M8" i="7"/>
  <c r="M9" i="7"/>
  <c r="M10" i="7"/>
  <c r="M11" i="7"/>
  <c r="M12" i="7"/>
  <c r="J7" i="7"/>
  <c r="J8" i="7"/>
  <c r="J9" i="7"/>
  <c r="J10" i="7"/>
  <c r="J11" i="7"/>
  <c r="J12" i="7"/>
  <c r="G7" i="7"/>
  <c r="G8" i="7"/>
  <c r="G9" i="7"/>
  <c r="G10" i="7"/>
  <c r="G11" i="7"/>
  <c r="G12" i="7"/>
  <c r="D7" i="7"/>
  <c r="D8" i="7"/>
  <c r="D9" i="7"/>
  <c r="D10" i="7"/>
  <c r="D11" i="7"/>
  <c r="D12" i="7"/>
  <c r="M6" i="7"/>
  <c r="J6" i="7"/>
  <c r="G6" i="7"/>
  <c r="D6" i="7"/>
  <c r="C13" i="5"/>
  <c r="D13" i="5"/>
  <c r="E13" i="5"/>
  <c r="F13" i="5"/>
  <c r="G13" i="5"/>
  <c r="H13" i="5"/>
  <c r="I13" i="5"/>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M9" i="1" l="1"/>
  <c r="L29" i="16"/>
  <c r="K29" i="16"/>
  <c r="N17" i="11"/>
  <c r="O17" i="11"/>
  <c r="B19" i="10"/>
  <c r="N19" i="10"/>
  <c r="O19" i="10"/>
  <c r="M24" i="13"/>
  <c r="H8" i="21"/>
  <c r="D14" i="19"/>
  <c r="M14" i="8"/>
  <c r="O14" i="12"/>
  <c r="O30" i="12" s="1"/>
  <c r="D24" i="13"/>
  <c r="N14" i="12"/>
  <c r="N30" i="12" s="1"/>
  <c r="J14" i="9"/>
  <c r="G9" i="1"/>
  <c r="D9" i="1"/>
  <c r="D10" i="18"/>
  <c r="D10" i="17"/>
  <c r="M14" i="9"/>
  <c r="D9" i="22"/>
  <c r="J9" i="1"/>
  <c r="G10" i="17"/>
  <c r="J24" i="13"/>
  <c r="G24" i="13"/>
  <c r="J14" i="8"/>
  <c r="D15" i="20"/>
  <c r="G10" i="18"/>
  <c r="J10" i="17"/>
  <c r="F13" i="15"/>
  <c r="G14" i="9"/>
  <c r="D14" i="9"/>
  <c r="G14" i="8"/>
  <c r="D14" i="8"/>
  <c r="M13" i="7"/>
  <c r="J13" i="7"/>
  <c r="G13" i="7"/>
  <c r="D13" i="7"/>
  <c r="M9" i="4"/>
  <c r="J9" i="4"/>
  <c r="G9" i="4"/>
  <c r="D9" i="4"/>
</calcChain>
</file>

<file path=xl/sharedStrings.xml><?xml version="1.0" encoding="utf-8"?>
<sst xmlns="http://schemas.openxmlformats.org/spreadsheetml/2006/main" count="567" uniqueCount="237">
  <si>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</si>
  <si>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</si>
  <si>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</si>
  <si>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</si>
  <si>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</si>
  <si>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</si>
  <si>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</si>
  <si>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</si>
  <si>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</si>
  <si>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</si>
  <si>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</si>
  <si>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</si>
  <si>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</si>
  <si>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</si>
  <si>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</si>
  <si>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</si>
  <si>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</si>
  <si>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</si>
  <si>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</si>
  <si>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</si>
  <si>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</si>
  <si>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</si>
  <si>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</si>
  <si>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</si>
  <si>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</si>
  <si>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</si>
  <si>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</si>
  <si>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</si>
  <si>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</si>
  <si>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</si>
  <si>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</si>
  <si>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</si>
  <si>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</si>
  <si>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</si>
  <si>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</si>
  <si>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</si>
  <si>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</si>
  <si>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</si>
  <si>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</si>
  <si>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</si>
  <si>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</si>
  <si>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</si>
  <si>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</si>
  <si>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</si>
  <si>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</si>
  <si>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</si>
  <si>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</si>
  <si>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</si>
  <si>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</si>
  <si>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</si>
  <si>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</si>
  <si>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</si>
  <si>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</si>
  <si>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</si>
  <si>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</si>
  <si>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</si>
  <si>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</si>
  <si>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</si>
  <si>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</si>
  <si>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</si>
  <si>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</si>
  <si>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</si>
  <si>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</si>
  <si>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Fumo</t>
  </si>
  <si>
    <t>Granizo</t>
  </si>
  <si>
    <t>n.d.</t>
  </si>
  <si>
    <t>Atropelamento</t>
  </si>
  <si>
    <t>Colisão</t>
  </si>
  <si>
    <t>Despiste</t>
  </si>
  <si>
    <t>Dentro das localidades</t>
  </si>
  <si>
    <t>Fora das localidades</t>
  </si>
  <si>
    <t>Outras*</t>
  </si>
  <si>
    <t>*Inclui acessos, estradas florestais, pontes, variantes e não definidas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</si>
  <si>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</si>
  <si>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</si>
  <si>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</si>
  <si>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</si>
  <si>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</si>
  <si>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</si>
  <si>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</si>
  <si>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</si>
  <si>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</si>
  <si>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</si>
  <si>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</si>
  <si>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</si>
  <si>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</si>
  <si>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</si>
  <si>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</si>
  <si>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</si>
  <si>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</si>
  <si>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</si>
  <si>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</si>
  <si>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</si>
  <si>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</si>
  <si>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</si>
  <si>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</si>
  <si>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</si>
  <si>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</si>
  <si>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</si>
  <si>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</si>
  <si>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</si>
  <si>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</si>
  <si>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</si>
  <si>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</si>
  <si>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</si>
  <si>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</si>
  <si>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</si>
  <si>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</si>
  <si>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</si>
  <si>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</si>
  <si>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(1) Na PML, os veículos fiscalizados por radar fixo correspondem ao número de infrações</t>
  </si>
  <si>
    <t>PML(1)</t>
  </si>
  <si>
    <t>Total de infrações</t>
  </si>
  <si>
    <t>Taxa de infração</t>
  </si>
  <si>
    <t>(2) Taxa de infração global: sem radares fixos PML (fiscalização e infrações)</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</si>
  <si>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</si>
  <si>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</si>
  <si>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</si>
  <si>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</si>
  <si>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</si>
  <si>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</si>
  <si>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</si>
  <si>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</si>
  <si>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</si>
  <si>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</si>
  <si>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</si>
  <si>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</si>
  <si>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</si>
  <si>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</si>
  <si>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</si>
  <si>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</si>
  <si>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</si>
  <si>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</si>
  <si>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</si>
  <si>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 23/19</t>
  </si>
  <si>
    <t>∆(%) 23/22</t>
  </si>
  <si>
    <t>Motociclos</t>
  </si>
  <si>
    <t>Ciclomotores</t>
  </si>
  <si>
    <t>Veículos Intervenientes</t>
  </si>
  <si>
    <t>-</t>
  </si>
  <si>
    <t>N.º Condutores / Veículos fiscalizados</t>
  </si>
  <si>
    <t>∆(%) 23/13</t>
  </si>
  <si>
    <t>Veículos ligeiros</t>
  </si>
  <si>
    <t>Veículos pesados</t>
  </si>
  <si>
    <t>Outros</t>
  </si>
  <si>
    <t>Março</t>
  </si>
  <si>
    <t>…</t>
  </si>
  <si>
    <t>Quadro 3. Evolução da Sinistralidade no Continente</t>
  </si>
  <si>
    <t>Quadro 4. Sinistralidade no Continente por mês</t>
  </si>
  <si>
    <t>[21:00-00:00[</t>
  </si>
  <si>
    <t>Entidade fiscalizadora</t>
  </si>
  <si>
    <t>Quadro 1. Sinistralidade em Portugal, 2023 vs 2019</t>
  </si>
  <si>
    <t>Quadro 2. Sinistralidade em Portugal, 2023 vs 2022</t>
  </si>
  <si>
    <t>Total de vítimas</t>
  </si>
  <si>
    <t>Fevereiro</t>
  </si>
  <si>
    <t>Arruamento</t>
  </si>
  <si>
    <r>
      <t xml:space="preserve">PML </t>
    </r>
    <r>
      <rPr>
        <vertAlign val="superscript"/>
        <sz val="10"/>
        <rFont val="Arial"/>
        <family val="2"/>
      </rPr>
      <t>(1)</t>
    </r>
  </si>
  <si>
    <r>
      <t xml:space="preserve">Total </t>
    </r>
    <r>
      <rPr>
        <b/>
        <vertAlign val="superscript"/>
        <sz val="10"/>
        <rFont val="Arial"/>
        <family val="2"/>
      </rPr>
      <t>(2)</t>
    </r>
  </si>
  <si>
    <r>
      <t>PML</t>
    </r>
    <r>
      <rPr>
        <vertAlign val="superscript"/>
        <sz val="10"/>
        <rFont val="Arial"/>
        <family val="2"/>
      </rPr>
      <t>(1)</t>
    </r>
  </si>
  <si>
    <t xml:space="preserve">                        Relatório de Sinistralidade (24h), Fiscalização e Contraordenações</t>
  </si>
  <si>
    <t xml:space="preserve">                        QUADROS DE RESULTADOS</t>
  </si>
  <si>
    <t>CAPÍTULO I - Sinistralidade a 24h</t>
  </si>
  <si>
    <t>23/19</t>
  </si>
  <si>
    <t>23/22</t>
  </si>
  <si>
    <t xml:space="preserve">∆ (%) </t>
  </si>
  <si>
    <t>N.º infrações
Tx. Infração</t>
  </si>
  <si>
    <t>N.º infrações</t>
  </si>
  <si>
    <t>Tx. Infração</t>
  </si>
  <si>
    <t>2023 (p)</t>
  </si>
  <si>
    <t>Vítima mortal (a 24h neste relatório)</t>
  </si>
  <si>
    <t>Total de Condutores /      Veículos fiscalizados</t>
  </si>
  <si>
    <t>Abril</t>
  </si>
  <si>
    <t>Maio</t>
  </si>
  <si>
    <t>Junho</t>
  </si>
  <si>
    <t>Julho</t>
  </si>
  <si>
    <t>Cintos de segurança</t>
  </si>
  <si>
    <t xml:space="preserve"> </t>
  </si>
  <si>
    <t>Agosto</t>
  </si>
  <si>
    <t>Setembro</t>
  </si>
  <si>
    <t>EGV</t>
  </si>
  <si>
    <t>Brisa</t>
  </si>
  <si>
    <t>Ascendi</t>
  </si>
  <si>
    <t>Lusoponte</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</si>
  <si>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</si>
  <si>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</si>
  <si>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</si>
  <si>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</si>
  <si>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</si>
  <si>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</si>
  <si>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</si>
  <si>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</si>
  <si>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</si>
  <si>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</si>
  <si>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</si>
  <si>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16. Sinistralidade no Continente por categoria de utilizador</t>
  </si>
  <si>
    <t>Quadro 17. Sinistralidade no Continente por categoria de utilizador, taxas de variação</t>
  </si>
  <si>
    <t>Quadro 18. Sinistralidade no Continente por categoria de veículo</t>
  </si>
  <si>
    <t>Quadro 19. Sinistralidade no Continente por categoria de veículo e peões</t>
  </si>
  <si>
    <t>Quadro 20. Sinistralidade no Continente por categoria de veículo e peões, taxas de variação</t>
  </si>
  <si>
    <t>Quadro 21. Vítimas mortais por entidade gestora de via (EGV)</t>
  </si>
  <si>
    <t>Globalvia (Beira Interior)</t>
  </si>
  <si>
    <t>Outubro</t>
  </si>
  <si>
    <t>Concessão Norte Litoral</t>
  </si>
  <si>
    <t>Concessão Algarve</t>
  </si>
  <si>
    <t>Concessão Douro Litoral</t>
  </si>
  <si>
    <t>Concessão Oeste</t>
  </si>
  <si>
    <t>%</t>
  </si>
  <si>
    <t>TOTAL</t>
  </si>
  <si>
    <t>Loulé</t>
  </si>
  <si>
    <t>Janeiro-Novembro</t>
  </si>
  <si>
    <t>Novembro</t>
  </si>
  <si>
    <t>Quadro 21. Vítimas mortais por entidade gestora de via (EGV), resumo janeiro a novembro 2023</t>
  </si>
  <si>
    <t>Até novembro 2023</t>
  </si>
  <si>
    <t xml:space="preserve">                       Novembro 2023</t>
  </si>
  <si>
    <t>Castelo Branco, Lisboa</t>
  </si>
  <si>
    <t>Guimarães, Marinha Grande, Porto, Salvaterra de Magos</t>
  </si>
  <si>
    <t>Abrantes, Alcobaça, Alcoutim, Almada, Almodôvar, Amarante, Barcelos, Beja, Cantanhede, Cartaxo, Cascais, Chaves, Fafe, Figueira de Castelo Rodrigo, Gondomar, Grândola, Maia, Melgaço, Monchique, Mondim de Basto, Penacova, Sabrosa, Santo Tirso, Sertã, Sines, Torres Vedras, Vila do Conde</t>
  </si>
  <si>
    <t>Águeda, Alandroal, Alenquer, Alijó, Aljustrel, Almeida, Almeirim, Amadora, Arruda dos Vinhos, Avis, Barreiro, Batalha, Belmonte, Benavente, Cabeceiras de Basto, Caldas da Rainha, Caminha, Castro Daire, Castro Marim, Espinho, Estarreja, Évora, Faro, Felgueiras, Fornos de Algodres, Fundão, Lagos, Marco de Canaveses, Mealhada, Mirandela, Monção, Montemor-o-Velho, Montijo, Mourão, Nelas, Odemira, Oeiras, Oleiros, Olhão, Oliveira de Azeméis, Oliveira de Frades, Ovar, Paços de Ferreira, Paredes, Peso da Régua, Pinhel, Pombal, Portalegre, Rio Maior, Santiago do Cacém, Sardoal, Serpa, Sesimbra, Setúbal, Silves, Sobral de Monte Agraço, Sousel, Tarouca, Terras de Bouro, Tomar, Trancoso, Valpaços, Vidigueira, Vila Franca de Xira, Vila Real, Viseu, Vizela</t>
  </si>
  <si>
    <t>Ansião, Aveiro, Braga, Leiria, Ourém, Palmela, Penafiel, Sintra, Trofa, Viana do Castelo, Vila Nova de Famalicão, Vila Nova de Gaia</t>
  </si>
  <si>
    <t>Vias sob gestão da Concessionária da Rede Rodoviária Nacional (IP - Infraestruturas Portugal)</t>
  </si>
  <si>
    <t>Vias sob gestão das Concessionárias do Estado</t>
  </si>
  <si>
    <t>total</t>
  </si>
  <si>
    <t>Vias sob gestão Municipal (*)</t>
  </si>
  <si>
    <t>(*) Número de VM e % relativos a cada município enumerado</t>
  </si>
  <si>
    <t>Quadro 22. Condutores e veículos fiscalizados</t>
  </si>
  <si>
    <t>Quadro 29.  Número de cartas cassadas</t>
  </si>
  <si>
    <t>Quadro 23. Infrações</t>
  </si>
  <si>
    <t>Quadro 24. Tipologia de infrações</t>
  </si>
  <si>
    <t>Quadro 25.  Infrações por excesso de velocidade</t>
  </si>
  <si>
    <t>Quadro 27.  Detenções</t>
  </si>
  <si>
    <t>Quadro 28.  Distribuição de condutores com perda de pontos pelo nº de pontos disponíveis</t>
  </si>
  <si>
    <t>Quadro 26.  Infrações por influência de álcool</t>
  </si>
  <si>
    <t>Quadro 25. Infrações por excesso de velocidade</t>
  </si>
  <si>
    <t>Quadro 26. Infrações por influência de álcool</t>
  </si>
  <si>
    <t>Quadro 27. Detenções</t>
  </si>
  <si>
    <t>Quadro 28. Distribuição de condutores com perda de pontos pelo n.º de pontos disponíveis</t>
  </si>
  <si>
    <t>Quadro 29. Número de cartas cassadas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</si>
</sst>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1"/>
      <color theme="1"/>
      <name val="Calibri"/>
      <family val="2"/>
      <scheme val="minor"/>
    </font>
    <font>
      <sz val="10"/>
      <name val="Arial"/>
      <family val="2"/>
    </font>
    <font>
      <b/>
      <sz val="10"/>
      <name val="Arial"/>
      <family val="2"/>
    </font>
    <font>
      <u/>
      <sz val="11"/>
      <color theme="10"/>
      <name val="Calibri"/>
      <family val="2"/>
    </font>
    <font>
      <u/>
      <sz val="10"/>
      <color theme="10"/>
      <name val="Arial"/>
      <family val="2"/>
    </font>
    <font>
      <sz val="10"/>
      <color theme="1"/>
      <name val="Arial"/>
      <family val="2"/>
    </font>
    <font>
      <u/>
      <sz val="11"/>
      <color theme="10"/>
      <name val="Calibri"/>
      <family val="2"/>
      <scheme val="minor"/>
    </font>
    <font>
      <b/>
      <sz val="12"/>
      <color rgb="FF002060"/>
      <name val="Arial"/>
      <family val="2"/>
    </font>
    <font>
      <b/>
      <sz val="14"/>
      <color theme="0"/>
      <name val="Arial"/>
      <family val="2"/>
    </font>
    <font>
      <b/>
      <sz val="13"/>
      <color theme="0"/>
      <name val="Arial"/>
      <family val="2"/>
    </font>
    <font>
      <b/>
      <sz val="11"/>
      <name val="Arial"/>
      <family val="2"/>
    </font>
    <font>
      <b/>
      <sz val="12"/>
      <name val="Arial"/>
      <family val="2"/>
    </font>
    <font>
      <sz val="11"/>
      <name val="Arial"/>
      <family val="2"/>
    </font>
    <font>
      <i/>
      <sz val="10"/>
      <name val="Arial"/>
      <family val="2"/>
    </font>
    <font>
      <b/>
      <i/>
      <sz val="10"/>
      <name val="Arial"/>
      <family val="2"/>
    </font>
    <font>
      <vertAlign val="superscript"/>
      <sz val="10"/>
      <name val="Arial"/>
      <family val="2"/>
    </font>
    <font>
      <b/>
      <vertAlign val="superscript"/>
      <sz val="10"/>
      <name val="Arial"/>
      <family val="2"/>
    </font>
    <font>
      <sz val="8"/>
      <name val="Arial"/>
      <family val="2"/>
    </font>
    <font>
      <sz val="8"/>
      <name val="Calibri"/>
      <family val="2"/>
      <scheme val="minor"/>
    </font>
    <font>
      <sz val="10"/>
      <color rgb="FF000000"/>
      <name val="Arial"/>
      <family val="2"/>
    </font>
    <font>
      <sz val="12"/>
      <name val="Arial"/>
      <family val="2"/>
    </font>
    <font>
      <sz val="11"/>
      <color theme="1"/>
      <name val="Arial"/>
      <family val="2"/>
    </font>
    <font>
      <b/>
      <sz val="11"/>
      <color theme="1"/>
      <name val="Arial"/>
      <family val="2"/>
    </font>
    <font>
      <b/>
      <i/>
      <sz val="11"/>
      <color theme="1"/>
      <name val="Arial"/>
      <family val="2"/>
    </font>
    <font>
      <b/>
      <i/>
      <sz val="11"/>
      <name val="Arial"/>
      <family val="2"/>
    </font>
    <font>
      <sz val="11"/>
      <name val="Calibri"/>
      <family val="2"/>
      <scheme val="minor"/>
    </font>
    <font>
      <b/>
      <sz val="10"/>
      <name val="Calibri"/>
      <family val="2"/>
      <scheme val="minor"/>
    </font>
    <font>
      <sz val="9"/>
      <name val="Calibri"/>
      <family val="2"/>
      <scheme val="minor"/>
    </font>
    <font>
      <b/>
      <sz val="9"/>
      <name val="Calibri"/>
      <family val="2"/>
      <scheme val="minor"/>
    </font>
    <font>
      <b/>
      <i/>
      <sz val="10"/>
      <name val="Calibri"/>
      <family val="2"/>
      <scheme val="minor"/>
    </font>
    <font>
      <b/>
      <sz val="7"/>
      <name val="Calibri"/>
      <family val="2"/>
      <scheme val="minor"/>
    </font>
    <font>
      <sz val="9"/>
      <color theme="1"/>
      <name val="Calibri"/>
      <family val="2"/>
      <scheme val="minor"/>
    </font>
    <font>
      <sz val="7"/>
      <name val="Calibri"/>
      <family val="2"/>
      <scheme val="minor"/>
    </font>
    <font>
      <b/>
      <sz val="1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s>
  <borders count="69">
    <border>
      <left/>
      <right/>
      <top/>
      <bottom/>
      <diagonal/>
    </border>
    <border>
      <left/>
      <right/>
      <top style="medium">
        <color rgb="FF4F81BD"/>
      </top>
      <bottom/>
      <diagonal/>
    </border>
    <border>
      <left/>
      <right/>
      <top/>
      <bottom style="medium">
        <color theme="4"/>
      </bottom>
      <diagonal/>
    </border>
    <border>
      <left/>
      <right/>
      <top/>
      <bottom style="medium">
        <color rgb="FF4F81BD"/>
      </bottom>
      <diagonal/>
    </border>
    <border>
      <left/>
      <right/>
      <top style="medium">
        <color theme="4"/>
      </top>
      <bottom/>
      <diagonal/>
    </border>
    <border>
      <left/>
      <right style="thin">
        <color rgb="FF4F81BD"/>
      </right>
      <top style="medium">
        <color rgb="FF4F81BD"/>
      </top>
      <bottom/>
      <diagonal/>
    </border>
    <border>
      <left/>
      <right style="thin">
        <color rgb="FF4F81BD"/>
      </right>
      <top/>
      <bottom style="medium">
        <color theme="4"/>
      </bottom>
      <diagonal/>
    </border>
    <border>
      <left style="thin">
        <color rgb="FF4F81BD"/>
      </left>
      <right/>
      <top/>
      <bottom/>
      <diagonal/>
    </border>
    <border>
      <left/>
      <right style="thin">
        <color rgb="FF4F81BD"/>
      </right>
      <top/>
      <bottom/>
      <diagonal/>
    </border>
    <border>
      <left/>
      <right style="thin">
        <color rgb="FF4F81BD"/>
      </right>
      <top/>
      <bottom style="medium">
        <color rgb="FF4F81BD"/>
      </bottom>
      <diagonal/>
    </border>
    <border>
      <left style="thin">
        <color rgb="FF4F81BD"/>
      </left>
      <right/>
      <top/>
      <bottom style="medium">
        <color rgb="FF4F81BD"/>
      </bottom>
      <diagonal/>
    </border>
    <border>
      <left/>
      <right/>
      <top style="medium">
        <color rgb="FF4F81BD"/>
      </top>
      <bottom style="thin">
        <color rgb="FF4F81BD"/>
      </bottom>
      <diagonal/>
    </border>
    <border>
      <left style="thin">
        <color rgb="FF4F81BD"/>
      </left>
      <right/>
      <top style="medium">
        <color rgb="FF4F81BD"/>
      </top>
      <bottom style="thin">
        <color rgb="FF4F81BD"/>
      </bottom>
      <diagonal/>
    </border>
    <border>
      <left/>
      <right style="thin">
        <color rgb="FF4F81BD"/>
      </right>
      <top style="medium">
        <color rgb="FF4F81BD"/>
      </top>
      <bottom style="thin">
        <color rgb="FF4F81BD"/>
      </bottom>
      <diagonal/>
    </border>
    <border>
      <left/>
      <right/>
      <top style="thin">
        <color rgb="FF4F81BD"/>
      </top>
      <bottom style="thin">
        <color rgb="FF4F81BD"/>
      </bottom>
      <diagonal/>
    </border>
    <border>
      <left style="thin">
        <color rgb="FF4F81BD"/>
      </left>
      <right/>
      <top style="thin">
        <color rgb="FF4F81BD"/>
      </top>
      <bottom style="thin">
        <color rgb="FF4F81BD"/>
      </bottom>
      <diagonal/>
    </border>
    <border>
      <left/>
      <right style="thin">
        <color rgb="FF4F81BD"/>
      </right>
      <top style="thin">
        <color rgb="FF4F81BD"/>
      </top>
      <bottom style="thin">
        <color rgb="FF4F81BD"/>
      </bottom>
      <diagonal/>
    </border>
    <border>
      <left style="thin">
        <color theme="4"/>
      </left>
      <right/>
      <top/>
      <bottom/>
      <diagonal/>
    </border>
    <border>
      <left/>
      <right style="thin">
        <color theme="4"/>
      </right>
      <top/>
      <bottom/>
      <diagonal/>
    </border>
    <border>
      <left style="thin">
        <color theme="4"/>
      </left>
      <right/>
      <top/>
      <bottom style="medium">
        <color theme="4"/>
      </bottom>
      <diagonal/>
    </border>
    <border>
      <left/>
      <right style="thin">
        <color theme="4"/>
      </right>
      <top/>
      <bottom style="medium">
        <color theme="4"/>
      </bottom>
      <diagonal/>
    </border>
    <border>
      <left/>
      <right/>
      <top/>
      <bottom style="thin">
        <color rgb="FF4F81BD"/>
      </bottom>
      <diagonal/>
    </border>
    <border>
      <left style="thin">
        <color theme="4"/>
      </left>
      <right/>
      <top style="medium">
        <color theme="4"/>
      </top>
      <bottom style="thin">
        <color rgb="FF4F81BD"/>
      </bottom>
      <diagonal/>
    </border>
    <border>
      <left/>
      <right/>
      <top style="medium">
        <color theme="4"/>
      </top>
      <bottom style="thin">
        <color rgb="FF4F81BD"/>
      </bottom>
      <diagonal/>
    </border>
    <border>
      <left/>
      <right style="thin">
        <color theme="4"/>
      </right>
      <top style="medium">
        <color theme="4"/>
      </top>
      <bottom style="thin">
        <color rgb="FF4F81BD"/>
      </bottom>
      <diagonal/>
    </border>
    <border>
      <left style="thin">
        <color rgb="FF4F81BD"/>
      </left>
      <right/>
      <top/>
      <bottom style="medium">
        <color theme="4"/>
      </bottom>
      <diagonal/>
    </border>
    <border>
      <left style="thin">
        <color rgb="FF4F81BD"/>
      </left>
      <right/>
      <top style="medium">
        <color rgb="FF4F81BD"/>
      </top>
      <bottom/>
      <diagonal/>
    </border>
    <border>
      <left style="thin">
        <color rgb="FF4F81BD"/>
      </left>
      <right/>
      <top/>
      <bottom style="thin">
        <color rgb="FF4F81BD"/>
      </bottom>
      <diagonal/>
    </border>
    <border>
      <left/>
      <right style="thin">
        <color rgb="FF4F81BD"/>
      </right>
      <top/>
      <bottom style="thin">
        <color rgb="FF4F81BD"/>
      </bottom>
      <diagonal/>
    </border>
    <border>
      <left/>
      <right/>
      <top style="thin">
        <color theme="4"/>
      </top>
      <bottom style="thin">
        <color rgb="FF4F81BD"/>
      </bottom>
      <diagonal/>
    </border>
    <border>
      <left style="thin">
        <color rgb="FF4F81BD"/>
      </left>
      <right/>
      <top style="thin">
        <color theme="4"/>
      </top>
      <bottom style="thin">
        <color rgb="FF4F81BD"/>
      </bottom>
      <diagonal/>
    </border>
    <border>
      <left/>
      <right/>
      <top/>
      <bottom style="thin">
        <color theme="4"/>
      </bottom>
      <diagonal/>
    </border>
    <border>
      <left/>
      <right/>
      <top style="thin">
        <color theme="4"/>
      </top>
      <bottom style="thin">
        <color theme="4"/>
      </bottom>
      <diagonal/>
    </border>
    <border>
      <left style="thin">
        <color theme="4"/>
      </left>
      <right/>
      <top style="thin">
        <color rgb="FF4F81BD"/>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rgb="FF4F81BD"/>
      </bottom>
      <diagonal/>
    </border>
    <border>
      <left style="thin">
        <color rgb="FF4F81BD"/>
      </left>
      <right/>
      <top style="thin">
        <color rgb="FF4F81BD"/>
      </top>
      <bottom/>
      <diagonal/>
    </border>
    <border>
      <left/>
      <right/>
      <top style="thin">
        <color rgb="FF4F81BD"/>
      </top>
      <bottom/>
      <diagonal/>
    </border>
    <border>
      <left/>
      <right style="thin">
        <color rgb="FF4F81BD"/>
      </right>
      <top style="thin">
        <color rgb="FF4F81BD"/>
      </top>
      <bottom/>
      <diagonal/>
    </border>
    <border>
      <left style="thin">
        <color theme="4"/>
      </left>
      <right/>
      <top style="thin">
        <color rgb="FF4F81BD"/>
      </top>
      <bottom style="thin">
        <color rgb="FF4F81BD"/>
      </bottom>
      <diagonal/>
    </border>
    <border>
      <left style="thin">
        <color theme="4"/>
      </left>
      <right/>
      <top style="thin">
        <color theme="4"/>
      </top>
      <bottom style="thin">
        <color rgb="FF4F81BD"/>
      </bottom>
      <diagonal/>
    </border>
    <border>
      <left/>
      <right/>
      <top style="medium">
        <color rgb="FF366092"/>
      </top>
      <bottom style="medium">
        <color rgb="FF366092"/>
      </bottom>
      <diagonal/>
    </border>
    <border>
      <left/>
      <right style="thin">
        <color theme="4" tint="-0.24994659260841701"/>
      </right>
      <top style="medium">
        <color rgb="FF366092"/>
      </top>
      <bottom/>
      <diagonal/>
    </border>
    <border>
      <left/>
      <right/>
      <top style="medium">
        <color rgb="FF366092"/>
      </top>
      <bottom/>
      <diagonal/>
    </border>
    <border>
      <left style="thin">
        <color theme="4" tint="-0.24994659260841701"/>
      </left>
      <right/>
      <top style="medium">
        <color rgb="FF366092"/>
      </top>
      <bottom/>
      <diagonal/>
    </border>
    <border>
      <left/>
      <right style="thin">
        <color rgb="FF366092"/>
      </right>
      <top style="medium">
        <color rgb="FF366092"/>
      </top>
      <bottom/>
      <diagonal/>
    </border>
    <border>
      <left style="thin">
        <color rgb="FF366092"/>
      </left>
      <right style="thin">
        <color rgb="FF366092"/>
      </right>
      <top style="medium">
        <color rgb="FF366092"/>
      </top>
      <bottom/>
      <diagonal/>
    </border>
    <border>
      <left/>
      <right style="thin">
        <color rgb="FF366092"/>
      </right>
      <top style="medium">
        <color rgb="FF366092"/>
      </top>
      <bottom style="thin">
        <color theme="4" tint="-0.24994659260841701"/>
      </bottom>
      <diagonal/>
    </border>
    <border>
      <left style="thin">
        <color rgb="FF366092"/>
      </left>
      <right/>
      <top style="medium">
        <color rgb="FF366092"/>
      </top>
      <bottom style="thin">
        <color rgb="FF366092"/>
      </bottom>
      <diagonal/>
    </border>
    <border>
      <left/>
      <right/>
      <top style="medium">
        <color rgb="FF366092"/>
      </top>
      <bottom style="thin">
        <color rgb="FF366092"/>
      </bottom>
      <diagonal/>
    </border>
    <border>
      <left/>
      <right style="thin">
        <color rgb="FF366092"/>
      </right>
      <top style="medium">
        <color rgb="FF366092"/>
      </top>
      <bottom style="thin">
        <color rgb="FF366092"/>
      </bottom>
      <diagonal/>
    </border>
    <border>
      <left style="thin">
        <color rgb="FF366092"/>
      </left>
      <right style="thin">
        <color rgb="FF366092"/>
      </right>
      <top style="medium">
        <color rgb="FF366092"/>
      </top>
      <bottom style="thin">
        <color rgb="FF366092"/>
      </bottom>
      <diagonal/>
    </border>
    <border>
      <left/>
      <right style="thin">
        <color rgb="FF366092"/>
      </right>
      <top/>
      <bottom style="thin">
        <color theme="4" tint="-0.24994659260841701"/>
      </bottom>
      <diagonal/>
    </border>
    <border>
      <left style="thin">
        <color rgb="FF366092"/>
      </left>
      <right/>
      <top style="thin">
        <color rgb="FF366092"/>
      </top>
      <bottom style="thin">
        <color rgb="FF366092"/>
      </bottom>
      <diagonal/>
    </border>
    <border>
      <left/>
      <right/>
      <top style="thin">
        <color rgb="FF366092"/>
      </top>
      <bottom style="thin">
        <color rgb="FF366092"/>
      </bottom>
      <diagonal/>
    </border>
    <border>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right style="thin">
        <color rgb="FF366092"/>
      </right>
      <top style="thin">
        <color theme="4" tint="-0.24994659260841701"/>
      </top>
      <bottom style="thin">
        <color theme="4" tint="-0.24994659260841701"/>
      </bottom>
      <diagonal/>
    </border>
    <border>
      <left/>
      <right style="thin">
        <color rgb="FF366092"/>
      </right>
      <top style="thin">
        <color theme="4" tint="-0.24994659260841701"/>
      </top>
      <bottom style="medium">
        <color rgb="FF366092"/>
      </bottom>
      <diagonal/>
    </border>
    <border>
      <left/>
      <right/>
      <top/>
      <bottom style="medium">
        <color rgb="FF366092"/>
      </bottom>
      <diagonal/>
    </border>
    <border>
      <left/>
      <right/>
      <top style="thin">
        <color rgb="FF366092"/>
      </top>
      <bottom style="medium">
        <color rgb="FF366092"/>
      </bottom>
      <diagonal/>
    </border>
    <border>
      <left/>
      <right style="thin">
        <color rgb="FF366092"/>
      </right>
      <top style="thin">
        <color rgb="FF366092"/>
      </top>
      <bottom style="medium">
        <color rgb="FF366092"/>
      </bottom>
      <diagonal/>
    </border>
    <border>
      <left style="thin">
        <color rgb="FF366092"/>
      </left>
      <right style="thin">
        <color rgb="FF366092"/>
      </right>
      <top style="thin">
        <color rgb="FF366092"/>
      </top>
      <bottom style="medium">
        <color rgb="FF366092"/>
      </bottom>
      <diagonal/>
    </border>
    <border>
      <left/>
      <right style="thin">
        <color rgb="FF366092"/>
      </right>
      <top style="medium">
        <color rgb="FF366092"/>
      </top>
      <bottom style="thin">
        <color rgb="FF4F81BD"/>
      </bottom>
      <diagonal/>
    </border>
    <border>
      <left/>
      <right style="thin">
        <color rgb="FF366092"/>
      </right>
      <top/>
      <bottom style="thin">
        <color rgb="FF4F81BD"/>
      </bottom>
      <diagonal/>
    </border>
    <border>
      <left/>
      <right style="thin">
        <color rgb="FF366092"/>
      </right>
      <top/>
      <bottom/>
      <diagonal/>
    </border>
    <border>
      <left/>
      <right style="thin">
        <color rgb="FF366092"/>
      </right>
      <top/>
      <bottom style="medium">
        <color rgb="FF366092"/>
      </bottom>
      <diagonal/>
    </border>
    <border>
      <left style="thin">
        <color rgb="FF366092"/>
      </left>
      <right/>
      <top style="thin">
        <color rgb="FF366092"/>
      </top>
      <bottom style="medium">
        <color rgb="FF366092"/>
      </bottom>
      <diagonal/>
    </border>
  </borders>
  <cellStyleXfs count="9">
    <xf numFmtId="0" fontId="0" fillId="0" borderId="0"/>
    <xf numFmtId="0" fontId="2" fillId="0" borderId="0"/>
    <xf numFmtId="0" fontId="2"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7"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1">
    <xf numFmtId="0" fontId="0" fillId="0" borderId="0" xfId="0"/>
    <xf numFmtId="0" fontId="2" fillId="0" borderId="0" xfId="0" applyFont="1"/>
    <xf numFmtId="0" fontId="3" fillId="0" borderId="0" xfId="1" applyFont="1" applyAlignment="1">
      <alignment horizontal="center" vertical="center"/>
    </xf>
    <xf numFmtId="0" fontId="2" fillId="0" borderId="0" xfId="0" applyFont="1" applyAlignment="1">
      <alignment horizontal="left"/>
    </xf>
    <xf numFmtId="0" fontId="6" fillId="0" borderId="0" xfId="0" applyFont="1" applyAlignment="1">
      <alignment horizontal="left"/>
    </xf>
    <xf numFmtId="0" fontId="2" fillId="0" borderId="0" xfId="0" applyFont="1" applyAlignment="1">
      <alignment horizontal="center"/>
    </xf>
    <xf numFmtId="0" fontId="8" fillId="0" borderId="0" xfId="1" applyFont="1" applyAlignment="1">
      <alignment horizontal="center" vertical="center"/>
    </xf>
    <xf numFmtId="0" fontId="9" fillId="2" borderId="0" xfId="1" applyFont="1" applyFill="1" applyAlignment="1">
      <alignment horizontal="center" vertical="center"/>
    </xf>
    <xf numFmtId="0" fontId="9" fillId="5" borderId="0" xfId="1" applyFont="1" applyFill="1" applyAlignment="1">
      <alignment horizontal="center" vertical="center"/>
    </xf>
    <xf numFmtId="0" fontId="11" fillId="3" borderId="0" xfId="1" applyFont="1" applyFill="1" applyAlignment="1">
      <alignment vertical="center"/>
    </xf>
    <xf numFmtId="0" fontId="3" fillId="4" borderId="0" xfId="1" applyFont="1" applyFill="1" applyAlignment="1">
      <alignment vertical="center"/>
    </xf>
    <xf numFmtId="0" fontId="2" fillId="0" borderId="0" xfId="3" applyFont="1" applyAlignment="1" applyProtection="1"/>
    <xf numFmtId="0" fontId="2" fillId="0" borderId="0" xfId="4" applyFont="1" applyFill="1" applyAlignment="1" applyProtection="1">
      <alignment horizontal="center" vertical="center"/>
    </xf>
    <xf numFmtId="0" fontId="12" fillId="0" borderId="0" xfId="0" applyFont="1"/>
    <xf numFmtId="0" fontId="3" fillId="0" borderId="0" xfId="0" applyFont="1"/>
    <xf numFmtId="0" fontId="13" fillId="0" borderId="0" xfId="0" applyFont="1"/>
    <xf numFmtId="3" fontId="2" fillId="6" borderId="0" xfId="0" applyNumberFormat="1" applyFont="1" applyFill="1" applyAlignment="1">
      <alignment horizontal="right" vertical="center" wrapText="1"/>
    </xf>
    <xf numFmtId="164" fontId="14" fillId="6" borderId="0" xfId="7" applyNumberFormat="1" applyFont="1" applyFill="1" applyBorder="1" applyAlignment="1">
      <alignment horizontal="right" vertical="center" wrapText="1"/>
    </xf>
    <xf numFmtId="0" fontId="2" fillId="6" borderId="0" xfId="0" applyFont="1" applyFill="1" applyAlignment="1">
      <alignment vertical="center" wrapText="1"/>
    </xf>
    <xf numFmtId="0" fontId="3" fillId="4" borderId="3" xfId="0" applyFont="1" applyFill="1" applyBorder="1" applyAlignment="1">
      <alignment vertical="center" wrapText="1"/>
    </xf>
    <xf numFmtId="3" fontId="3" fillId="4" borderId="3" xfId="0" applyNumberFormat="1" applyFont="1" applyFill="1" applyBorder="1" applyAlignment="1">
      <alignment horizontal="right" vertical="center" wrapText="1"/>
    </xf>
    <xf numFmtId="164" fontId="15" fillId="4" borderId="3" xfId="7" applyNumberFormat="1" applyFont="1" applyFill="1" applyBorder="1" applyAlignment="1">
      <alignment horizontal="right" vertical="center" wrapText="1"/>
    </xf>
    <xf numFmtId="0" fontId="2" fillId="5" borderId="0" xfId="0" applyFont="1" applyFill="1" applyAlignment="1">
      <alignment horizontal="left" vertical="center" wrapText="1"/>
    </xf>
    <xf numFmtId="3" fontId="2" fillId="0" borderId="0" xfId="0" applyNumberFormat="1" applyFont="1" applyAlignment="1">
      <alignment horizontal="right" vertical="center" wrapText="1"/>
    </xf>
    <xf numFmtId="0" fontId="3" fillId="4" borderId="2" xfId="0" applyFont="1" applyFill="1" applyBorder="1" applyAlignment="1">
      <alignment vertical="center" wrapText="1"/>
    </xf>
    <xf numFmtId="3" fontId="3" fillId="4" borderId="2" xfId="0" applyNumberFormat="1" applyFont="1" applyFill="1" applyBorder="1" applyAlignment="1">
      <alignment horizontal="right" vertical="center" wrapText="1"/>
    </xf>
    <xf numFmtId="3" fontId="2" fillId="5" borderId="0" xfId="0" applyNumberFormat="1" applyFont="1" applyFill="1" applyAlignment="1">
      <alignment horizontal="right" vertical="center" wrapText="1"/>
    </xf>
    <xf numFmtId="164" fontId="14" fillId="5" borderId="0" xfId="7" applyNumberFormat="1" applyFont="1" applyFill="1" applyBorder="1" applyAlignment="1">
      <alignment horizontal="right" vertical="center" wrapText="1"/>
    </xf>
    <xf numFmtId="164" fontId="15" fillId="4" borderId="2" xfId="7" applyNumberFormat="1" applyFont="1" applyFill="1" applyBorder="1" applyAlignment="1">
      <alignment horizontal="right" vertical="center" wrapText="1"/>
    </xf>
    <xf numFmtId="164" fontId="14" fillId="6" borderId="0" xfId="7" applyNumberFormat="1" applyFont="1" applyFill="1" applyAlignment="1">
      <alignment horizontal="right" vertical="center" wrapText="1"/>
    </xf>
    <xf numFmtId="0" fontId="2" fillId="4" borderId="0" xfId="0" applyFont="1" applyFill="1" applyAlignment="1">
      <alignment horizontal="left" vertical="center" wrapText="1"/>
    </xf>
    <xf numFmtId="164" fontId="14" fillId="4" borderId="0" xfId="7" applyNumberFormat="1" applyFont="1" applyFill="1" applyAlignment="1">
      <alignment horizontal="right" vertical="center" wrapText="1"/>
    </xf>
    <xf numFmtId="10" fontId="3" fillId="4" borderId="2" xfId="7" applyNumberFormat="1" applyFont="1" applyFill="1" applyBorder="1" applyAlignment="1">
      <alignment horizontal="right" vertical="center" wrapText="1"/>
    </xf>
    <xf numFmtId="0" fontId="18" fillId="5" borderId="0" xfId="0" applyFont="1" applyFill="1" applyAlignment="1">
      <alignment horizontal="left" vertical="center"/>
    </xf>
    <xf numFmtId="0" fontId="3" fillId="3" borderId="1" xfId="0" applyFont="1" applyFill="1" applyBorder="1" applyAlignment="1">
      <alignment horizontal="left" vertical="center"/>
    </xf>
    <xf numFmtId="0" fontId="2" fillId="6" borderId="0" xfId="0" applyFont="1" applyFill="1" applyAlignment="1">
      <alignment vertical="center"/>
    </xf>
    <xf numFmtId="164" fontId="14" fillId="0" borderId="0" xfId="0" applyNumberFormat="1" applyFont="1" applyAlignment="1">
      <alignment vertical="center" wrapText="1"/>
    </xf>
    <xf numFmtId="164" fontId="14" fillId="0" borderId="0" xfId="0" applyNumberFormat="1" applyFont="1" applyAlignment="1">
      <alignment horizontal="right" vertical="center" wrapText="1"/>
    </xf>
    <xf numFmtId="164" fontId="14" fillId="6" borderId="0" xfId="0" applyNumberFormat="1" applyFont="1" applyFill="1" applyAlignment="1">
      <alignment horizontal="right" vertical="center" wrapText="1"/>
    </xf>
    <xf numFmtId="164" fontId="3" fillId="4" borderId="2" xfId="0" applyNumberFormat="1" applyFont="1" applyFill="1" applyBorder="1" applyAlignment="1">
      <alignment horizontal="right" vertical="center" wrapText="1"/>
    </xf>
    <xf numFmtId="4" fontId="3" fillId="4" borderId="2" xfId="0" applyNumberFormat="1" applyFont="1" applyFill="1" applyBorder="1" applyAlignment="1">
      <alignment horizontal="right" vertical="center" wrapText="1"/>
    </xf>
    <xf numFmtId="0" fontId="2" fillId="0" borderId="0" xfId="0" applyFont="1" applyAlignment="1">
      <alignment vertical="center"/>
    </xf>
    <xf numFmtId="3" fontId="2" fillId="6" borderId="0" xfId="7" applyNumberFormat="1" applyFont="1" applyFill="1" applyBorder="1" applyAlignment="1">
      <alignment horizontal="right" vertical="center" wrapText="1"/>
    </xf>
    <xf numFmtId="0" fontId="2" fillId="0" borderId="0" xfId="0" applyFont="1" applyAlignment="1">
      <alignment horizontal="left" vertical="center"/>
    </xf>
    <xf numFmtId="0" fontId="2" fillId="6" borderId="0" xfId="0" applyFont="1" applyFill="1" applyAlignment="1">
      <alignment horizontal="left" vertical="center"/>
    </xf>
    <xf numFmtId="3" fontId="2" fillId="6" borderId="0" xfId="0" applyNumberFormat="1" applyFont="1" applyFill="1" applyAlignment="1">
      <alignment horizontal="right" vertical="center"/>
    </xf>
    <xf numFmtId="17" fontId="10" fillId="7" borderId="0" xfId="1" quotePrefix="1" applyNumberFormat="1" applyFont="1" applyFill="1" applyAlignment="1">
      <alignment horizontal="center" vertical="center"/>
    </xf>
    <xf numFmtId="0" fontId="11" fillId="0" borderId="0" xfId="1" applyFont="1" applyAlignment="1">
      <alignment horizontal="center" vertical="center"/>
    </xf>
    <xf numFmtId="3" fontId="2" fillId="6" borderId="7" xfId="0" applyNumberFormat="1" applyFont="1" applyFill="1" applyBorder="1" applyAlignment="1">
      <alignment horizontal="right" vertical="center" wrapText="1"/>
    </xf>
    <xf numFmtId="164" fontId="14" fillId="6" borderId="8" xfId="7" applyNumberFormat="1" applyFont="1" applyFill="1" applyBorder="1" applyAlignment="1">
      <alignment horizontal="right" vertical="center" wrapText="1"/>
    </xf>
    <xf numFmtId="3" fontId="3" fillId="4" borderId="10" xfId="0" applyNumberFormat="1" applyFont="1" applyFill="1" applyBorder="1" applyAlignment="1">
      <alignment horizontal="right" vertical="center" wrapText="1"/>
    </xf>
    <xf numFmtId="164" fontId="15" fillId="4" borderId="9" xfId="7" applyNumberFormat="1" applyFont="1" applyFill="1" applyBorder="1" applyAlignment="1">
      <alignment horizontal="right" vertical="center" wrapText="1"/>
    </xf>
    <xf numFmtId="0" fontId="3" fillId="3" borderId="1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4" xfId="0" applyFont="1" applyFill="1" applyBorder="1" applyAlignment="1">
      <alignment horizontal="center" vertical="center" wrapText="1"/>
    </xf>
    <xf numFmtId="3" fontId="2" fillId="4" borderId="17" xfId="0" applyNumberFormat="1" applyFont="1" applyFill="1" applyBorder="1" applyAlignment="1">
      <alignment horizontal="right" vertical="center" wrapText="1"/>
    </xf>
    <xf numFmtId="3" fontId="2" fillId="6" borderId="18" xfId="0" applyNumberFormat="1" applyFont="1" applyFill="1" applyBorder="1" applyAlignment="1">
      <alignment horizontal="right" vertical="center"/>
    </xf>
    <xf numFmtId="0" fontId="2" fillId="4" borderId="17" xfId="0" applyFont="1" applyFill="1" applyBorder="1" applyAlignment="1">
      <alignment horizontal="right" vertical="center" wrapText="1"/>
    </xf>
    <xf numFmtId="2" fontId="2" fillId="0" borderId="17" xfId="0" applyNumberFormat="1" applyFont="1" applyBorder="1" applyAlignment="1">
      <alignment horizontal="right" vertical="center" wrapText="1"/>
    </xf>
    <xf numFmtId="0" fontId="2" fillId="0" borderId="0" xfId="0" applyFont="1" applyAlignment="1">
      <alignment horizontal="left" vertical="center" wrapText="1"/>
    </xf>
    <xf numFmtId="3" fontId="2" fillId="0" borderId="17" xfId="0" applyNumberFormat="1" applyFont="1" applyBorder="1" applyAlignment="1">
      <alignment horizontal="right" vertical="center" wrapText="1"/>
    </xf>
    <xf numFmtId="0" fontId="3" fillId="3" borderId="11"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3" fontId="2" fillId="6" borderId="8" xfId="7" applyNumberFormat="1" applyFont="1" applyFill="1" applyBorder="1" applyAlignment="1">
      <alignment horizontal="right" vertical="center" wrapText="1"/>
    </xf>
    <xf numFmtId="3" fontId="3" fillId="4" borderId="25" xfId="0" applyNumberFormat="1" applyFont="1" applyFill="1" applyBorder="1" applyAlignment="1">
      <alignment horizontal="right" vertical="center" wrapText="1"/>
    </xf>
    <xf numFmtId="3" fontId="3" fillId="4" borderId="6" xfId="0" applyNumberFormat="1" applyFont="1" applyFill="1" applyBorder="1" applyAlignment="1">
      <alignment horizontal="right" vertical="center" wrapText="1"/>
    </xf>
    <xf numFmtId="0" fontId="2" fillId="3" borderId="27" xfId="0" applyFont="1" applyFill="1" applyBorder="1" applyAlignment="1">
      <alignment horizontal="center" vertical="center" wrapText="1"/>
    </xf>
    <xf numFmtId="0" fontId="2" fillId="3" borderId="21" xfId="0" applyFont="1" applyFill="1" applyBorder="1" applyAlignment="1">
      <alignment horizontal="center" vertical="center" wrapText="1"/>
    </xf>
    <xf numFmtId="1" fontId="14" fillId="3" borderId="28" xfId="7" applyNumberFormat="1" applyFont="1" applyFill="1" applyBorder="1" applyAlignment="1">
      <alignment horizontal="center" vertical="center" wrapText="1"/>
    </xf>
    <xf numFmtId="1" fontId="14" fillId="3" borderId="21" xfId="7" applyNumberFormat="1" applyFont="1" applyFill="1" applyBorder="1" applyAlignment="1">
      <alignment horizontal="center" vertical="center" wrapText="1"/>
    </xf>
    <xf numFmtId="164" fontId="14" fillId="3" borderId="21" xfId="7" quotePrefix="1" applyNumberFormat="1" applyFont="1" applyFill="1" applyBorder="1" applyAlignment="1">
      <alignment horizontal="center" vertical="center" wrapText="1"/>
    </xf>
    <xf numFmtId="164" fontId="14" fillId="3" borderId="14" xfId="7" quotePrefix="1" applyNumberFormat="1" applyFont="1" applyFill="1" applyBorder="1" applyAlignment="1">
      <alignment horizontal="center" vertical="center" wrapText="1"/>
    </xf>
    <xf numFmtId="164" fontId="15" fillId="4" borderId="2" xfId="0" applyNumberFormat="1" applyFont="1" applyFill="1" applyBorder="1" applyAlignment="1">
      <alignment horizontal="right" vertical="center" wrapText="1"/>
    </xf>
    <xf numFmtId="164" fontId="14" fillId="3" borderId="15" xfId="7" quotePrefix="1" applyNumberFormat="1" applyFont="1" applyFill="1" applyBorder="1" applyAlignment="1">
      <alignment horizontal="center" vertical="center" wrapText="1"/>
    </xf>
    <xf numFmtId="164" fontId="14" fillId="3" borderId="16" xfId="7" quotePrefix="1" applyNumberFormat="1" applyFont="1" applyFill="1" applyBorder="1" applyAlignment="1">
      <alignment horizontal="center" vertical="center" wrapText="1"/>
    </xf>
    <xf numFmtId="164" fontId="14" fillId="0" borderId="7" xfId="0" applyNumberFormat="1" applyFont="1" applyBorder="1" applyAlignment="1">
      <alignment horizontal="right" vertical="center" wrapText="1"/>
    </xf>
    <xf numFmtId="164" fontId="15" fillId="4" borderId="25" xfId="0" applyNumberFormat="1" applyFont="1" applyFill="1" applyBorder="1" applyAlignment="1">
      <alignment horizontal="right" vertical="center" wrapText="1"/>
    </xf>
    <xf numFmtId="164" fontId="14" fillId="3" borderId="21" xfId="7" applyNumberFormat="1" applyFont="1" applyFill="1" applyBorder="1" applyAlignment="1">
      <alignment horizontal="center" vertical="center" wrapText="1"/>
    </xf>
    <xf numFmtId="164" fontId="14" fillId="3" borderId="28" xfId="7" applyNumberFormat="1" applyFont="1" applyFill="1" applyBorder="1" applyAlignment="1">
      <alignment horizontal="center" vertical="center" wrapText="1"/>
    </xf>
    <xf numFmtId="164" fontId="15" fillId="4" borderId="6" xfId="7" applyNumberFormat="1" applyFont="1" applyFill="1" applyBorder="1" applyAlignment="1">
      <alignment horizontal="right" vertical="center" wrapText="1"/>
    </xf>
    <xf numFmtId="3" fontId="2" fillId="6" borderId="8" xfId="0" applyNumberFormat="1" applyFont="1" applyFill="1" applyBorder="1" applyAlignment="1">
      <alignment horizontal="right" vertical="center" wrapText="1"/>
    </xf>
    <xf numFmtId="1" fontId="2" fillId="3" borderId="21" xfId="7" applyNumberFormat="1" applyFont="1" applyFill="1" applyBorder="1" applyAlignment="1">
      <alignment horizontal="center" vertical="center" wrapText="1"/>
    </xf>
    <xf numFmtId="1" fontId="2" fillId="3" borderId="28" xfId="7" applyNumberFormat="1" applyFont="1" applyFill="1" applyBorder="1" applyAlignment="1">
      <alignment horizontal="center" vertical="center" wrapText="1"/>
    </xf>
    <xf numFmtId="3" fontId="2" fillId="0" borderId="7" xfId="0" applyNumberFormat="1" applyFont="1" applyBorder="1" applyAlignment="1">
      <alignment horizontal="right" vertical="center" wrapText="1"/>
    </xf>
    <xf numFmtId="4" fontId="3" fillId="4" borderId="25" xfId="0" applyNumberFormat="1" applyFont="1" applyFill="1" applyBorder="1" applyAlignment="1">
      <alignment horizontal="right" vertical="center" wrapText="1"/>
    </xf>
    <xf numFmtId="164" fontId="14" fillId="3" borderId="32" xfId="7" quotePrefix="1" applyNumberFormat="1" applyFont="1" applyFill="1" applyBorder="1" applyAlignment="1">
      <alignment horizontal="center" vertical="center" wrapText="1"/>
    </xf>
    <xf numFmtId="164" fontId="14" fillId="3" borderId="33" xfId="7" quotePrefix="1" applyNumberFormat="1" applyFont="1" applyFill="1" applyBorder="1" applyAlignment="1">
      <alignment horizontal="center" vertical="center" wrapText="1"/>
    </xf>
    <xf numFmtId="164" fontId="14" fillId="3" borderId="34" xfId="7" quotePrefix="1" applyNumberFormat="1" applyFont="1" applyFill="1" applyBorder="1" applyAlignment="1">
      <alignment horizontal="center" vertical="center" wrapText="1"/>
    </xf>
    <xf numFmtId="164" fontId="14" fillId="0" borderId="17" xfId="0" applyNumberFormat="1" applyFont="1" applyBorder="1" applyAlignment="1">
      <alignment horizontal="right" vertical="center" wrapText="1"/>
    </xf>
    <xf numFmtId="164" fontId="15" fillId="4" borderId="19" xfId="0" applyNumberFormat="1" applyFont="1" applyFill="1" applyBorder="1" applyAlignment="1">
      <alignment horizontal="right" vertical="center" wrapText="1"/>
    </xf>
    <xf numFmtId="164" fontId="14" fillId="3" borderId="35" xfId="7" quotePrefix="1" applyNumberFormat="1" applyFont="1" applyFill="1" applyBorder="1" applyAlignment="1">
      <alignment horizontal="center" vertical="center" wrapText="1"/>
    </xf>
    <xf numFmtId="3" fontId="2" fillId="6" borderId="18" xfId="0" applyNumberFormat="1" applyFont="1" applyFill="1" applyBorder="1" applyAlignment="1">
      <alignment horizontal="right" vertical="center" wrapText="1"/>
    </xf>
    <xf numFmtId="3" fontId="3" fillId="4" borderId="19" xfId="0" applyNumberFormat="1" applyFont="1" applyFill="1" applyBorder="1" applyAlignment="1">
      <alignment horizontal="right" vertical="center" wrapText="1"/>
    </xf>
    <xf numFmtId="3" fontId="3" fillId="4" borderId="20" xfId="0" applyNumberFormat="1" applyFont="1" applyFill="1" applyBorder="1" applyAlignment="1">
      <alignment horizontal="right" vertical="center" wrapText="1"/>
    </xf>
    <xf numFmtId="0" fontId="2" fillId="3" borderId="29" xfId="0" applyFont="1" applyFill="1" applyBorder="1" applyAlignment="1">
      <alignment horizontal="center" vertical="center" wrapText="1"/>
    </xf>
    <xf numFmtId="0" fontId="2" fillId="3" borderId="36" xfId="0" applyFont="1" applyFill="1" applyBorder="1" applyAlignment="1">
      <alignment horizontal="center" vertical="center" wrapText="1"/>
    </xf>
    <xf numFmtId="164" fontId="14" fillId="3" borderId="29" xfId="7" applyNumberFormat="1" applyFont="1" applyFill="1" applyBorder="1" applyAlignment="1">
      <alignment horizontal="center" vertical="center" wrapText="1"/>
    </xf>
    <xf numFmtId="0" fontId="3" fillId="3" borderId="26" xfId="0" applyFont="1" applyFill="1" applyBorder="1" applyAlignment="1">
      <alignment horizontal="left" vertical="center" wrapText="1"/>
    </xf>
    <xf numFmtId="0" fontId="2" fillId="3" borderId="30" xfId="0" applyFont="1" applyFill="1" applyBorder="1" applyAlignment="1">
      <alignment horizontal="center" vertical="center" wrapText="1"/>
    </xf>
    <xf numFmtId="0" fontId="2" fillId="0" borderId="7" xfId="0" applyFont="1" applyBorder="1" applyAlignment="1">
      <alignment horizontal="right" vertical="center" wrapText="1"/>
    </xf>
    <xf numFmtId="3" fontId="2" fillId="0" borderId="8" xfId="0" applyNumberFormat="1" applyFont="1" applyBorder="1" applyAlignment="1">
      <alignment horizontal="right" vertical="center" wrapText="1"/>
    </xf>
    <xf numFmtId="164" fontId="15" fillId="4" borderId="2" xfId="0" applyNumberFormat="1" applyFont="1" applyFill="1" applyBorder="1" applyAlignment="1">
      <alignment vertical="center" wrapText="1"/>
    </xf>
    <xf numFmtId="164" fontId="14" fillId="0" borderId="7" xfId="0" applyNumberFormat="1" applyFont="1" applyBorder="1" applyAlignment="1">
      <alignment vertical="center" wrapText="1"/>
    </xf>
    <xf numFmtId="164" fontId="15" fillId="4" borderId="25" xfId="0" applyNumberFormat="1" applyFont="1" applyFill="1" applyBorder="1" applyAlignment="1">
      <alignment vertical="center" wrapText="1"/>
    </xf>
    <xf numFmtId="0" fontId="3" fillId="3" borderId="14" xfId="0" applyFont="1" applyFill="1" applyBorder="1" applyAlignment="1">
      <alignment horizontal="left" vertical="center" wrapText="1"/>
    </xf>
    <xf numFmtId="164" fontId="14" fillId="3" borderId="16" xfId="7" applyNumberFormat="1" applyFont="1" applyFill="1" applyBorder="1" applyAlignment="1">
      <alignment horizontal="center" vertical="center" wrapText="1"/>
    </xf>
    <xf numFmtId="164" fontId="14" fillId="3" borderId="14" xfId="7" applyNumberFormat="1" applyFont="1" applyFill="1" applyBorder="1" applyAlignment="1">
      <alignment horizontal="center" vertical="center" wrapText="1"/>
    </xf>
    <xf numFmtId="0" fontId="3" fillId="3" borderId="11" xfId="0" applyFont="1" applyFill="1" applyBorder="1" applyAlignment="1">
      <alignment horizontal="left" vertical="center"/>
    </xf>
    <xf numFmtId="10" fontId="2" fillId="6" borderId="7" xfId="7" applyNumberFormat="1" applyFont="1" applyFill="1" applyBorder="1" applyAlignment="1">
      <alignment horizontal="right" vertical="center" wrapText="1"/>
    </xf>
    <xf numFmtId="10" fontId="2" fillId="6" borderId="0" xfId="7" applyNumberFormat="1" applyFont="1" applyFill="1" applyBorder="1" applyAlignment="1">
      <alignment horizontal="right" vertical="center" wrapText="1"/>
    </xf>
    <xf numFmtId="10" fontId="3" fillId="4" borderId="25" xfId="7" applyNumberFormat="1" applyFont="1" applyFill="1" applyBorder="1" applyAlignment="1">
      <alignment horizontal="right" vertical="center" wrapText="1"/>
    </xf>
    <xf numFmtId="0" fontId="2" fillId="3" borderId="16" xfId="0" applyFont="1" applyFill="1" applyBorder="1" applyAlignment="1">
      <alignment horizontal="center" vertical="center" wrapText="1"/>
    </xf>
    <xf numFmtId="164" fontId="2" fillId="6" borderId="7" xfId="7" applyNumberFormat="1" applyFont="1" applyFill="1" applyBorder="1" applyAlignment="1">
      <alignment horizontal="right" vertical="center" wrapText="1"/>
    </xf>
    <xf numFmtId="164" fontId="2" fillId="6" borderId="8" xfId="7" applyNumberFormat="1" applyFont="1" applyFill="1" applyBorder="1" applyAlignment="1">
      <alignment horizontal="right" vertical="center" wrapText="1"/>
    </xf>
    <xf numFmtId="10" fontId="3" fillId="4" borderId="6" xfId="7" applyNumberFormat="1" applyFont="1" applyFill="1" applyBorder="1" applyAlignment="1">
      <alignment horizontal="right" vertical="center" wrapText="1"/>
    </xf>
    <xf numFmtId="0" fontId="2" fillId="3" borderId="28" xfId="0" applyFont="1" applyFill="1" applyBorder="1" applyAlignment="1">
      <alignment horizontal="center" vertical="center" wrapText="1"/>
    </xf>
    <xf numFmtId="3" fontId="2" fillId="5" borderId="7" xfId="0" applyNumberFormat="1" applyFont="1" applyFill="1" applyBorder="1" applyAlignment="1">
      <alignment horizontal="right" vertical="center" wrapText="1"/>
    </xf>
    <xf numFmtId="3" fontId="2" fillId="6" borderId="17" xfId="0" applyNumberFormat="1" applyFont="1" applyFill="1" applyBorder="1" applyAlignment="1">
      <alignment horizontal="right" vertical="center"/>
    </xf>
    <xf numFmtId="0" fontId="15" fillId="4" borderId="2" xfId="0" applyFont="1" applyFill="1" applyBorder="1" applyAlignment="1">
      <alignment horizontal="left" vertical="center"/>
    </xf>
    <xf numFmtId="164" fontId="15" fillId="4" borderId="19" xfId="0" applyNumberFormat="1" applyFont="1" applyFill="1" applyBorder="1" applyAlignment="1">
      <alignment horizontal="right" vertical="center"/>
    </xf>
    <xf numFmtId="164" fontId="15" fillId="4" borderId="2" xfId="0" applyNumberFormat="1" applyFont="1" applyFill="1" applyBorder="1" applyAlignment="1">
      <alignment horizontal="right" vertical="center"/>
    </xf>
    <xf numFmtId="164" fontId="15" fillId="4" borderId="20" xfId="0" applyNumberFormat="1" applyFont="1" applyFill="1" applyBorder="1" applyAlignment="1">
      <alignment horizontal="right" vertical="center"/>
    </xf>
    <xf numFmtId="0" fontId="15" fillId="4" borderId="32" xfId="0" applyFont="1" applyFill="1" applyBorder="1" applyAlignment="1">
      <alignment horizontal="left" vertical="center"/>
    </xf>
    <xf numFmtId="164" fontId="15" fillId="4" borderId="35" xfId="0" applyNumberFormat="1" applyFont="1" applyFill="1" applyBorder="1" applyAlignment="1">
      <alignment horizontal="right" vertical="center"/>
    </xf>
    <xf numFmtId="164" fontId="15" fillId="4" borderId="32" xfId="0" applyNumberFormat="1" applyFont="1" applyFill="1" applyBorder="1" applyAlignment="1">
      <alignment horizontal="right" vertical="center"/>
    </xf>
    <xf numFmtId="164" fontId="15" fillId="4" borderId="34" xfId="0" applyNumberFormat="1" applyFont="1" applyFill="1" applyBorder="1" applyAlignment="1">
      <alignment horizontal="right" vertical="center"/>
    </xf>
    <xf numFmtId="1" fontId="2" fillId="3" borderId="16" xfId="7" applyNumberFormat="1" applyFont="1" applyFill="1" applyBorder="1" applyAlignment="1">
      <alignment horizontal="center" vertical="center" wrapText="1"/>
    </xf>
    <xf numFmtId="1" fontId="2" fillId="3" borderId="14" xfId="7" applyNumberFormat="1" applyFont="1" applyFill="1" applyBorder="1" applyAlignment="1">
      <alignment horizontal="center" vertical="center" wrapText="1"/>
    </xf>
    <xf numFmtId="164" fontId="2" fillId="6" borderId="0" xfId="7" applyNumberFormat="1" applyFont="1" applyFill="1" applyAlignment="1">
      <alignment horizontal="right" vertical="center" wrapText="1"/>
    </xf>
    <xf numFmtId="164" fontId="14" fillId="3" borderId="40" xfId="7" quotePrefix="1" applyNumberFormat="1" applyFont="1" applyFill="1" applyBorder="1" applyAlignment="1">
      <alignment horizontal="center" vertical="center" wrapText="1"/>
    </xf>
    <xf numFmtId="164" fontId="14" fillId="3" borderId="29" xfId="7" quotePrefix="1" applyNumberFormat="1" applyFont="1" applyFill="1" applyBorder="1" applyAlignment="1">
      <alignment horizontal="center" vertical="center" wrapText="1"/>
    </xf>
    <xf numFmtId="164" fontId="14" fillId="3" borderId="36" xfId="7" quotePrefix="1" applyNumberFormat="1" applyFont="1" applyFill="1" applyBorder="1" applyAlignment="1">
      <alignment horizontal="center" vertical="center" wrapText="1"/>
    </xf>
    <xf numFmtId="164" fontId="14" fillId="3" borderId="41" xfId="7" quotePrefix="1" applyNumberFormat="1" applyFont="1" applyFill="1" applyBorder="1" applyAlignment="1">
      <alignment horizontal="center" vertical="center" wrapText="1"/>
    </xf>
    <xf numFmtId="0" fontId="2" fillId="6" borderId="0" xfId="0" applyFont="1" applyFill="1"/>
    <xf numFmtId="0" fontId="2" fillId="3" borderId="7" xfId="0" applyFont="1" applyFill="1" applyBorder="1" applyAlignment="1">
      <alignment horizontal="center" vertical="center" wrapText="1"/>
    </xf>
    <xf numFmtId="164" fontId="14" fillId="3" borderId="27" xfId="7" quotePrefix="1" applyNumberFormat="1" applyFont="1" applyFill="1" applyBorder="1" applyAlignment="1">
      <alignment horizontal="center" vertical="center" wrapText="1"/>
    </xf>
    <xf numFmtId="164" fontId="14" fillId="3" borderId="28" xfId="7" quotePrefix="1" applyNumberFormat="1" applyFont="1" applyFill="1" applyBorder="1" applyAlignment="1">
      <alignment horizontal="center" vertical="center" wrapText="1"/>
    </xf>
    <xf numFmtId="0" fontId="2" fillId="3" borderId="0" xfId="0" applyFont="1" applyFill="1" applyAlignment="1">
      <alignment horizontal="center" vertical="center" wrapText="1"/>
    </xf>
    <xf numFmtId="1" fontId="2" fillId="3" borderId="0" xfId="7" applyNumberFormat="1" applyFont="1" applyFill="1" applyBorder="1" applyAlignment="1">
      <alignment horizontal="center" vertical="center" wrapText="1"/>
    </xf>
    <xf numFmtId="4" fontId="2" fillId="5" borderId="7" xfId="0" applyNumberFormat="1" applyFont="1" applyFill="1" applyBorder="1" applyAlignment="1">
      <alignment horizontal="right" vertical="center" wrapText="1"/>
    </xf>
    <xf numFmtId="4" fontId="2" fillId="5" borderId="0" xfId="0" applyNumberFormat="1" applyFont="1" applyFill="1" applyAlignment="1">
      <alignment horizontal="right" vertical="center" wrapText="1"/>
    </xf>
    <xf numFmtId="1" fontId="2" fillId="6" borderId="7" xfId="0" applyNumberFormat="1" applyFont="1" applyFill="1" applyBorder="1" applyAlignment="1">
      <alignment horizontal="right" vertical="center" wrapText="1"/>
    </xf>
    <xf numFmtId="1" fontId="2" fillId="6" borderId="0" xfId="0" applyNumberFormat="1" applyFont="1" applyFill="1" applyAlignment="1">
      <alignment horizontal="right" vertical="center" wrapText="1"/>
    </xf>
    <xf numFmtId="1" fontId="2" fillId="6" borderId="8" xfId="7" applyNumberFormat="1" applyFont="1" applyFill="1" applyBorder="1" applyAlignment="1">
      <alignment horizontal="right" vertical="center" wrapText="1"/>
    </xf>
    <xf numFmtId="3" fontId="3" fillId="4" borderId="7" xfId="7" applyNumberFormat="1" applyFont="1" applyFill="1" applyBorder="1" applyAlignment="1">
      <alignment horizontal="right" vertical="center" wrapText="1"/>
    </xf>
    <xf numFmtId="3" fontId="3" fillId="4" borderId="8" xfId="7" applyNumberFormat="1" applyFont="1" applyFill="1" applyBorder="1" applyAlignment="1">
      <alignment horizontal="right" vertical="center" wrapText="1"/>
    </xf>
    <xf numFmtId="164" fontId="15" fillId="4" borderId="0" xfId="7" applyNumberFormat="1" applyFont="1" applyFill="1" applyBorder="1" applyAlignment="1">
      <alignment horizontal="right" vertical="center" wrapText="1"/>
    </xf>
    <xf numFmtId="3" fontId="2" fillId="4" borderId="0" xfId="0" applyNumberFormat="1" applyFont="1" applyFill="1" applyAlignment="1">
      <alignment horizontal="right" vertical="center" wrapText="1"/>
    </xf>
    <xf numFmtId="3" fontId="2" fillId="0" borderId="18" xfId="0" applyNumberFormat="1" applyFont="1" applyBorder="1" applyAlignment="1">
      <alignment horizontal="right" vertical="center" wrapText="1"/>
    </xf>
    <xf numFmtId="3" fontId="2" fillId="4" borderId="18" xfId="0" applyNumberFormat="1" applyFont="1" applyFill="1" applyBorder="1" applyAlignment="1">
      <alignment horizontal="right" vertical="center" wrapText="1"/>
    </xf>
    <xf numFmtId="3" fontId="20" fillId="0" borderId="17" xfId="0" applyNumberFormat="1" applyFont="1" applyBorder="1" applyAlignment="1">
      <alignment horizontal="right" vertical="center" wrapText="1"/>
    </xf>
    <xf numFmtId="3" fontId="20" fillId="0" borderId="0" xfId="0" applyNumberFormat="1" applyFont="1" applyAlignment="1">
      <alignment horizontal="right" vertical="center" wrapText="1"/>
    </xf>
    <xf numFmtId="3" fontId="2" fillId="6" borderId="0" xfId="7" applyNumberFormat="1" applyFont="1" applyFill="1" applyAlignment="1">
      <alignment horizontal="right" vertical="center" wrapText="1"/>
    </xf>
    <xf numFmtId="4" fontId="2" fillId="5" borderId="37" xfId="0" applyNumberFormat="1" applyFont="1" applyFill="1" applyBorder="1" applyAlignment="1">
      <alignment horizontal="right" vertical="center" wrapText="1"/>
    </xf>
    <xf numFmtId="4" fontId="2" fillId="5" borderId="38" xfId="0" applyNumberFormat="1" applyFont="1" applyFill="1" applyBorder="1" applyAlignment="1">
      <alignment horizontal="right" vertical="center" wrapText="1"/>
    </xf>
    <xf numFmtId="0" fontId="2" fillId="0" borderId="0" xfId="2" applyAlignment="1">
      <alignment vertical="center"/>
    </xf>
    <xf numFmtId="0" fontId="2" fillId="0" borderId="0" xfId="1" applyAlignment="1">
      <alignment vertical="center"/>
    </xf>
    <xf numFmtId="0" fontId="21" fillId="0" borderId="0" xfId="0" applyFont="1"/>
    <xf numFmtId="0" fontId="22" fillId="0" borderId="0" xfId="0" applyFont="1"/>
    <xf numFmtId="0" fontId="12" fillId="0" borderId="0" xfId="0" applyFont="1" applyAlignment="1">
      <alignment horizontal="left" vertical="center" wrapText="1"/>
    </xf>
    <xf numFmtId="0" fontId="13" fillId="0" borderId="0" xfId="0" applyFont="1" applyAlignment="1">
      <alignment horizontal="right"/>
    </xf>
    <xf numFmtId="0" fontId="13" fillId="5" borderId="0" xfId="0" applyFont="1" applyFill="1"/>
    <xf numFmtId="0" fontId="22" fillId="0" borderId="8" xfId="0" applyFont="1" applyBorder="1"/>
    <xf numFmtId="0" fontId="22" fillId="4" borderId="6" xfId="0" applyFont="1" applyFill="1" applyBorder="1"/>
    <xf numFmtId="0" fontId="22" fillId="4" borderId="2" xfId="0" applyFont="1" applyFill="1" applyBorder="1"/>
    <xf numFmtId="0" fontId="13" fillId="4" borderId="2" xfId="0" applyFont="1" applyFill="1" applyBorder="1"/>
    <xf numFmtId="0" fontId="22" fillId="0" borderId="18" xfId="0" applyFont="1" applyBorder="1"/>
    <xf numFmtId="3" fontId="13" fillId="0" borderId="7" xfId="0" applyNumberFormat="1" applyFont="1" applyBorder="1" applyAlignment="1">
      <alignment horizontal="right" vertical="center"/>
    </xf>
    <xf numFmtId="3" fontId="13" fillId="0" borderId="0" xfId="0" applyNumberFormat="1" applyFont="1" applyAlignment="1">
      <alignment horizontal="right" vertical="center"/>
    </xf>
    <xf numFmtId="0" fontId="13" fillId="0" borderId="0" xfId="0" applyFont="1" applyAlignment="1">
      <alignment vertical="center"/>
    </xf>
    <xf numFmtId="0" fontId="2" fillId="0" borderId="0" xfId="2" applyAlignment="1">
      <alignment horizontal="left" vertical="center"/>
    </xf>
    <xf numFmtId="0" fontId="2" fillId="0" borderId="0" xfId="1" applyAlignment="1">
      <alignment horizontal="center" vertical="center"/>
    </xf>
    <xf numFmtId="4" fontId="2" fillId="0" borderId="7" xfId="0" applyNumberFormat="1" applyFont="1" applyBorder="1" applyAlignment="1">
      <alignment horizontal="right" vertical="center"/>
    </xf>
    <xf numFmtId="4" fontId="2" fillId="0" borderId="0" xfId="0" applyNumberFormat="1" applyFont="1" applyAlignment="1">
      <alignment horizontal="right" vertical="center"/>
    </xf>
    <xf numFmtId="0" fontId="2" fillId="6" borderId="39" xfId="0" applyFont="1" applyFill="1" applyBorder="1" applyAlignment="1">
      <alignment vertical="center" wrapText="1"/>
    </xf>
    <xf numFmtId="0" fontId="2" fillId="6" borderId="8" xfId="0" applyFont="1" applyFill="1" applyBorder="1" applyAlignment="1">
      <alignment vertical="center" wrapText="1"/>
    </xf>
    <xf numFmtId="0" fontId="3" fillId="4" borderId="6" xfId="0" applyFont="1" applyFill="1" applyBorder="1" applyAlignment="1">
      <alignment vertical="center" wrapText="1"/>
    </xf>
    <xf numFmtId="0" fontId="22"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22" fillId="0" borderId="8" xfId="0" applyFont="1" applyBorder="1" applyAlignment="1">
      <alignment vertical="center"/>
    </xf>
    <xf numFmtId="164" fontId="14" fillId="0" borderId="7" xfId="0" applyNumberFormat="1" applyFont="1" applyBorder="1" applyAlignment="1">
      <alignment vertical="center"/>
    </xf>
    <xf numFmtId="164" fontId="14" fillId="0" borderId="0" xfId="0" applyNumberFormat="1" applyFont="1" applyAlignment="1">
      <alignment vertical="center"/>
    </xf>
    <xf numFmtId="164" fontId="13" fillId="0" borderId="0" xfId="0" applyNumberFormat="1" applyFont="1" applyAlignment="1">
      <alignment vertical="center"/>
    </xf>
    <xf numFmtId="0" fontId="2" fillId="5" borderId="0" xfId="0" applyFont="1" applyFill="1" applyAlignment="1">
      <alignment horizontal="center" vertical="center" wrapText="1"/>
    </xf>
    <xf numFmtId="0" fontId="3" fillId="3" borderId="11" xfId="0" applyFont="1" applyFill="1" applyBorder="1" applyAlignment="1">
      <alignment horizontal="center" vertical="center"/>
    </xf>
    <xf numFmtId="0" fontId="3" fillId="4" borderId="2" xfId="0" applyFont="1" applyFill="1" applyBorder="1" applyAlignment="1">
      <alignment horizontal="center" vertical="center" wrapText="1"/>
    </xf>
    <xf numFmtId="3" fontId="2" fillId="5" borderId="0" xfId="0" applyNumberFormat="1" applyFont="1" applyFill="1" applyAlignment="1">
      <alignment horizontal="right" vertical="center" wrapText="1" indent="2"/>
    </xf>
    <xf numFmtId="3" fontId="3" fillId="4" borderId="2" xfId="0" applyNumberFormat="1" applyFont="1" applyFill="1" applyBorder="1" applyAlignment="1">
      <alignment horizontal="right" vertical="center" wrapText="1" indent="2"/>
    </xf>
    <xf numFmtId="0" fontId="23" fillId="4" borderId="6" xfId="0" applyFont="1" applyFill="1" applyBorder="1"/>
    <xf numFmtId="0" fontId="23" fillId="4" borderId="2" xfId="0" applyFont="1" applyFill="1" applyBorder="1"/>
    <xf numFmtId="0" fontId="23" fillId="4" borderId="20" xfId="0" applyFont="1" applyFill="1" applyBorder="1"/>
    <xf numFmtId="0" fontId="11" fillId="4" borderId="2" xfId="0" applyFont="1" applyFill="1" applyBorder="1"/>
    <xf numFmtId="0" fontId="24" fillId="4" borderId="6" xfId="0" applyFont="1" applyFill="1" applyBorder="1" applyAlignment="1">
      <alignment vertical="center"/>
    </xf>
    <xf numFmtId="0" fontId="24" fillId="4" borderId="2" xfId="0" applyFont="1" applyFill="1" applyBorder="1" applyAlignment="1">
      <alignment vertical="center"/>
    </xf>
    <xf numFmtId="0" fontId="25" fillId="4" borderId="2" xfId="0" applyFont="1" applyFill="1" applyBorder="1" applyAlignment="1">
      <alignment vertical="center"/>
    </xf>
    <xf numFmtId="164" fontId="11" fillId="4" borderId="2" xfId="0" applyNumberFormat="1" applyFont="1" applyFill="1" applyBorder="1" applyAlignment="1">
      <alignment vertical="center"/>
    </xf>
    <xf numFmtId="164" fontId="15" fillId="4" borderId="25" xfId="0" applyNumberFormat="1" applyFont="1" applyFill="1" applyBorder="1" applyAlignment="1">
      <alignment vertical="center"/>
    </xf>
    <xf numFmtId="164" fontId="15" fillId="4" borderId="2" xfId="0" applyNumberFormat="1" applyFont="1" applyFill="1" applyBorder="1" applyAlignment="1">
      <alignment vertical="center"/>
    </xf>
    <xf numFmtId="164" fontId="15" fillId="4" borderId="10" xfId="0" applyNumberFormat="1" applyFont="1" applyFill="1" applyBorder="1" applyAlignment="1">
      <alignment vertical="center" wrapText="1"/>
    </xf>
    <xf numFmtId="164" fontId="15" fillId="4" borderId="3" xfId="0" applyNumberFormat="1" applyFont="1" applyFill="1" applyBorder="1" applyAlignment="1">
      <alignment vertical="center" wrapText="1"/>
    </xf>
    <xf numFmtId="3" fontId="3" fillId="0" borderId="0" xfId="0" applyNumberFormat="1" applyFont="1" applyAlignment="1">
      <alignment horizontal="right" vertical="center" wrapText="1"/>
    </xf>
    <xf numFmtId="164" fontId="15" fillId="0" borderId="0" xfId="7" applyNumberFormat="1" applyFont="1" applyFill="1" applyAlignment="1">
      <alignment horizontal="right" vertical="center" wrapText="1"/>
    </xf>
    <xf numFmtId="164" fontId="3" fillId="0" borderId="2" xfId="7" applyNumberFormat="1" applyFont="1" applyFill="1" applyBorder="1" applyAlignment="1">
      <alignment horizontal="right" vertical="center" wrapText="1"/>
    </xf>
    <xf numFmtId="164" fontId="15" fillId="0" borderId="2" xfId="7" applyNumberFormat="1" applyFont="1" applyFill="1" applyBorder="1" applyAlignment="1">
      <alignment horizontal="right" vertical="center" wrapText="1"/>
    </xf>
    <xf numFmtId="164" fontId="14" fillId="6" borderId="18" xfId="7" applyNumberFormat="1" applyFont="1" applyFill="1" applyBorder="1" applyAlignment="1">
      <alignment horizontal="right" vertical="center" wrapText="1"/>
    </xf>
    <xf numFmtId="164" fontId="2" fillId="6" borderId="18" xfId="0" applyNumberFormat="1" applyFont="1" applyFill="1" applyBorder="1" applyAlignment="1">
      <alignment horizontal="right" vertical="center" wrapText="1"/>
    </xf>
    <xf numFmtId="0" fontId="26" fillId="0" borderId="0" xfId="6" applyFont="1" applyAlignment="1" applyProtection="1"/>
    <xf numFmtId="0" fontId="2" fillId="0" borderId="0" xfId="4" applyFont="1" applyFill="1" applyAlignment="1" applyProtection="1">
      <alignment vertical="center"/>
    </xf>
    <xf numFmtId="0" fontId="2" fillId="0" borderId="0" xfId="1" applyAlignment="1">
      <alignment horizontal="left" vertical="center"/>
    </xf>
    <xf numFmtId="0" fontId="2" fillId="0" borderId="0" xfId="0" applyFont="1" applyAlignment="1">
      <alignment horizontal="center" vertical="center"/>
    </xf>
    <xf numFmtId="0" fontId="2" fillId="5" borderId="0" xfId="0" applyFont="1" applyFill="1" applyAlignment="1">
      <alignment horizontal="center" vertical="center"/>
    </xf>
    <xf numFmtId="0" fontId="2" fillId="5" borderId="0" xfId="0" applyFont="1" applyFill="1" applyAlignment="1">
      <alignment vertical="center"/>
    </xf>
    <xf numFmtId="3" fontId="3" fillId="4" borderId="2" xfId="0" applyNumberFormat="1" applyFont="1" applyFill="1" applyBorder="1" applyAlignment="1">
      <alignment horizontal="center" vertical="center" wrapText="1"/>
    </xf>
    <xf numFmtId="0" fontId="27" fillId="0" borderId="46" xfId="0" applyFont="1" applyBorder="1" applyAlignment="1">
      <alignment horizontal="left" vertical="center"/>
    </xf>
    <xf numFmtId="0" fontId="27" fillId="0" borderId="47" xfId="0" applyFont="1" applyBorder="1" applyAlignment="1">
      <alignment horizontal="center" vertical="center" wrapText="1"/>
    </xf>
    <xf numFmtId="164" fontId="27" fillId="0" borderId="44" xfId="8" applyNumberFormat="1" applyFont="1" applyBorder="1" applyAlignment="1">
      <alignment horizontal="center" vertical="center" wrapText="1"/>
    </xf>
    <xf numFmtId="2" fontId="28" fillId="0" borderId="49" xfId="0" applyNumberFormat="1" applyFont="1" applyBorder="1" applyAlignment="1">
      <alignment horizontal="left" vertical="center" indent="1"/>
    </xf>
    <xf numFmtId="2" fontId="28" fillId="0" borderId="50" xfId="0" applyNumberFormat="1" applyFont="1" applyBorder="1" applyAlignment="1">
      <alignment vertical="center"/>
    </xf>
    <xf numFmtId="2" fontId="28" fillId="0" borderId="51" xfId="0" applyNumberFormat="1" applyFont="1" applyBorder="1" applyAlignment="1">
      <alignment vertical="center"/>
    </xf>
    <xf numFmtId="0" fontId="28" fillId="0" borderId="52" xfId="0" applyFont="1" applyBorder="1" applyAlignment="1">
      <alignment horizontal="center" vertical="center" wrapText="1"/>
    </xf>
    <xf numFmtId="164" fontId="28" fillId="0" borderId="50" xfId="8" applyNumberFormat="1" applyFont="1" applyBorder="1" applyAlignment="1">
      <alignment horizontal="center" vertical="center" wrapText="1"/>
    </xf>
    <xf numFmtId="2" fontId="28" fillId="0" borderId="54" xfId="0" applyNumberFormat="1" applyFont="1" applyBorder="1" applyAlignment="1">
      <alignment horizontal="left" vertical="center" indent="1"/>
    </xf>
    <xf numFmtId="2" fontId="28" fillId="0" borderId="55" xfId="0" applyNumberFormat="1" applyFont="1" applyBorder="1" applyAlignment="1">
      <alignment vertical="center"/>
    </xf>
    <xf numFmtId="2" fontId="28" fillId="0" borderId="56" xfId="0" applyNumberFormat="1" applyFont="1" applyBorder="1" applyAlignment="1">
      <alignment vertical="center"/>
    </xf>
    <xf numFmtId="0" fontId="28" fillId="0" borderId="57" xfId="0" applyFont="1" applyBorder="1" applyAlignment="1">
      <alignment horizontal="center" vertical="center" wrapText="1"/>
    </xf>
    <xf numFmtId="164" fontId="28" fillId="0" borderId="55" xfId="8" applyNumberFormat="1" applyFont="1" applyBorder="1" applyAlignment="1">
      <alignment horizontal="center" vertical="center" wrapText="1"/>
    </xf>
    <xf numFmtId="0" fontId="29" fillId="0" borderId="60" xfId="0" applyFont="1" applyBorder="1" applyAlignment="1">
      <alignment horizontal="center" vertical="center" wrapText="1"/>
    </xf>
    <xf numFmtId="2" fontId="30" fillId="0" borderId="61" xfId="0" applyNumberFormat="1" applyFont="1" applyBorder="1" applyAlignment="1">
      <alignment horizontal="right" vertical="center" wrapText="1" indent="1"/>
    </xf>
    <xf numFmtId="2" fontId="30" fillId="0" borderId="62" xfId="0" applyNumberFormat="1" applyFont="1" applyBorder="1" applyAlignment="1">
      <alignment horizontal="right" vertical="center" wrapText="1" indent="1"/>
    </xf>
    <xf numFmtId="0" fontId="27" fillId="0" borderId="63" xfId="0" applyFont="1" applyBorder="1" applyAlignment="1">
      <alignment horizontal="center" vertical="center"/>
    </xf>
    <xf numFmtId="164" fontId="27" fillId="0" borderId="61" xfId="8" applyNumberFormat="1" applyFont="1" applyBorder="1" applyAlignment="1">
      <alignment horizontal="center" vertical="center" wrapText="1"/>
    </xf>
    <xf numFmtId="0" fontId="31" fillId="0" borderId="49" xfId="0" applyFont="1" applyBorder="1" applyAlignment="1">
      <alignment horizontal="center" vertical="center" wrapText="1"/>
    </xf>
    <xf numFmtId="0" fontId="32" fillId="0" borderId="50" xfId="0" applyFont="1" applyBorder="1" applyAlignment="1">
      <alignment horizontal="justify" vertical="center" wrapText="1"/>
    </xf>
    <xf numFmtId="0" fontId="32" fillId="0" borderId="51" xfId="0" applyFont="1" applyBorder="1" applyAlignment="1">
      <alignment horizontal="justify" vertical="center" wrapText="1"/>
    </xf>
    <xf numFmtId="0" fontId="31" fillId="0" borderId="54" xfId="0" applyFont="1" applyBorder="1" applyAlignment="1">
      <alignment horizontal="center" vertical="center" wrapText="1"/>
    </xf>
    <xf numFmtId="0" fontId="28" fillId="0" borderId="55" xfId="0" applyFont="1" applyBorder="1" applyAlignment="1">
      <alignment horizontal="justify" vertical="center" wrapText="1"/>
    </xf>
    <xf numFmtId="0" fontId="28" fillId="0" borderId="56" xfId="0" applyFont="1" applyBorder="1" applyAlignment="1">
      <alignment horizontal="justify" vertical="center" wrapText="1"/>
    </xf>
    <xf numFmtId="0" fontId="31" fillId="0" borderId="68" xfId="0" applyFont="1" applyBorder="1" applyAlignment="1">
      <alignment horizontal="center" vertical="center" wrapText="1"/>
    </xf>
    <xf numFmtId="2" fontId="30" fillId="0" borderId="60" xfId="0" applyNumberFormat="1" applyFont="1" applyBorder="1" applyAlignment="1">
      <alignment horizontal="right" vertical="center" wrapText="1" indent="1"/>
    </xf>
    <xf numFmtId="2" fontId="30" fillId="0" borderId="67" xfId="0" applyNumberFormat="1" applyFont="1" applyBorder="1" applyAlignment="1">
      <alignment horizontal="right" vertical="center" wrapText="1" indent="1"/>
    </xf>
    <xf numFmtId="0" fontId="27" fillId="0" borderId="63" xfId="0" applyFont="1" applyBorder="1" applyAlignment="1">
      <alignment horizontal="center" vertical="center" wrapText="1"/>
    </xf>
    <xf numFmtId="0" fontId="33" fillId="0" borderId="0" xfId="0" applyFont="1" applyAlignment="1">
      <alignment vertical="center"/>
    </xf>
    <xf numFmtId="0" fontId="31" fillId="0" borderId="0" xfId="0" applyFont="1" applyAlignment="1">
      <alignment vertical="center"/>
    </xf>
    <xf numFmtId="0" fontId="33" fillId="0" borderId="0" xfId="0" applyFont="1" applyAlignment="1">
      <alignment horizontal="justify" vertical="top" wrapText="1"/>
    </xf>
    <xf numFmtId="0" fontId="33" fillId="0" borderId="0" xfId="0" applyFont="1" applyAlignment="1">
      <alignment horizontal="right" vertical="top"/>
    </xf>
    <xf numFmtId="0" fontId="34" fillId="3" borderId="42" xfId="0" applyFont="1" applyFill="1" applyBorder="1" applyAlignment="1">
      <alignment horizontal="center" vertical="center" wrapText="1"/>
    </xf>
    <xf numFmtId="0" fontId="27" fillId="4" borderId="42" xfId="0" applyFont="1" applyFill="1" applyBorder="1" applyAlignment="1">
      <alignment horizontal="center" vertical="center" wrapText="1"/>
    </xf>
    <xf numFmtId="9" fontId="27" fillId="4" borderId="42" xfId="7" applyFont="1" applyFill="1" applyBorder="1" applyAlignment="1">
      <alignment horizontal="center" vertical="center" wrapText="1"/>
    </xf>
    <xf numFmtId="0" fontId="9" fillId="2" borderId="0" xfId="1" quotePrefix="1" applyFont="1" applyFill="1" applyAlignment="1">
      <alignment horizontal="center" vertical="center"/>
    </xf>
    <xf numFmtId="0" fontId="3" fillId="3" borderId="11"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3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18" fillId="0" borderId="4" xfId="0" applyFont="1" applyBorder="1" applyAlignment="1">
      <alignment horizontal="left"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2" fillId="3" borderId="21" xfId="0"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xf>
    <xf numFmtId="0" fontId="27" fillId="0" borderId="45" xfId="0"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7" fillId="4" borderId="42"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8" xfId="0" applyFont="1" applyFill="1" applyBorder="1" applyAlignment="1">
      <alignment horizontal="center" vertical="center" wrapText="1"/>
    </xf>
    <xf numFmtId="164" fontId="14" fillId="3" borderId="39" xfId="7" applyNumberFormat="1" applyFont="1" applyFill="1" applyBorder="1" applyAlignment="1">
      <alignment horizontal="center" vertical="center" wrapText="1"/>
    </xf>
    <xf numFmtId="164" fontId="14" fillId="3" borderId="28" xfId="7" applyNumberFormat="1" applyFont="1" applyFill="1" applyBorder="1" applyAlignment="1">
      <alignment horizontal="center" vertical="center" wrapText="1"/>
    </xf>
    <xf numFmtId="164" fontId="14" fillId="3" borderId="14" xfId="7"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6" borderId="0" xfId="0" applyFont="1" applyFill="1" applyAlignment="1">
      <alignment horizontal="left" vertical="center" wrapText="1"/>
    </xf>
    <xf numFmtId="3" fontId="2" fillId="6" borderId="7" xfId="0" applyNumberFormat="1" applyFont="1" applyFill="1" applyBorder="1" applyAlignment="1">
      <alignment horizontal="right" vertical="center" wrapText="1"/>
    </xf>
    <xf numFmtId="3" fontId="2" fillId="6" borderId="0" xfId="0" applyNumberFormat="1" applyFont="1" applyFill="1" applyAlignment="1">
      <alignment horizontal="right" vertical="center" wrapText="1"/>
    </xf>
    <xf numFmtId="164" fontId="14" fillId="6" borderId="8" xfId="7" applyNumberFormat="1" applyFont="1" applyFill="1" applyBorder="1" applyAlignment="1">
      <alignment horizontal="right" vertical="center" wrapText="1"/>
    </xf>
    <xf numFmtId="3" fontId="3" fillId="4" borderId="7" xfId="0" applyNumberFormat="1" applyFont="1" applyFill="1" applyBorder="1" applyAlignment="1">
      <alignment horizontal="right" vertical="center" wrapText="1"/>
    </xf>
    <xf numFmtId="3" fontId="3" fillId="4" borderId="25" xfId="0" applyNumberFormat="1" applyFont="1" applyFill="1" applyBorder="1" applyAlignment="1">
      <alignment horizontal="right" vertical="center" wrapText="1"/>
    </xf>
    <xf numFmtId="3" fontId="3" fillId="4" borderId="0" xfId="0" applyNumberFormat="1" applyFont="1" applyFill="1" applyAlignment="1">
      <alignment horizontal="right" vertical="center" wrapText="1"/>
    </xf>
    <xf numFmtId="3" fontId="3" fillId="4" borderId="2" xfId="0" applyNumberFormat="1" applyFont="1" applyFill="1" applyBorder="1" applyAlignment="1">
      <alignment horizontal="right" vertical="center" wrapText="1"/>
    </xf>
    <xf numFmtId="164" fontId="15" fillId="4" borderId="8" xfId="7" applyNumberFormat="1" applyFont="1" applyFill="1" applyBorder="1" applyAlignment="1">
      <alignment horizontal="right" vertical="center" wrapText="1"/>
    </xf>
    <xf numFmtId="164" fontId="15" fillId="4" borderId="6" xfId="7" applyNumberFormat="1" applyFont="1" applyFill="1" applyBorder="1" applyAlignment="1">
      <alignment horizontal="righ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3" fontId="3" fillId="0" borderId="7" xfId="0" applyNumberFormat="1" applyFont="1" applyBorder="1" applyAlignment="1">
      <alignment horizontal="right" vertical="center" wrapText="1"/>
    </xf>
    <xf numFmtId="3" fontId="3" fillId="0" borderId="25" xfId="0" applyNumberFormat="1" applyFont="1" applyBorder="1" applyAlignment="1">
      <alignment horizontal="right" vertical="center" wrapText="1"/>
    </xf>
    <xf numFmtId="3" fontId="3" fillId="0" borderId="0" xfId="0" applyNumberFormat="1" applyFont="1" applyAlignment="1">
      <alignment horizontal="right" vertical="center" wrapText="1"/>
    </xf>
    <xf numFmtId="3" fontId="3" fillId="0" borderId="2" xfId="0" applyNumberFormat="1" applyFont="1" applyBorder="1" applyAlignment="1">
      <alignment horizontal="right" vertical="center" wrapText="1"/>
    </xf>
    <xf numFmtId="164" fontId="15" fillId="0" borderId="8" xfId="7" applyNumberFormat="1" applyFont="1" applyFill="1" applyBorder="1" applyAlignment="1">
      <alignment horizontal="right" vertical="center" wrapText="1"/>
    </xf>
    <xf numFmtId="164" fontId="15" fillId="0" borderId="6" xfId="7" applyNumberFormat="1" applyFont="1" applyFill="1" applyBorder="1" applyAlignment="1">
      <alignment horizontal="right" vertical="center" wrapText="1"/>
    </xf>
    <xf numFmtId="164" fontId="14" fillId="3" borderId="8" xfId="7" applyNumberFormat="1" applyFont="1" applyFill="1" applyBorder="1" applyAlignment="1">
      <alignment horizontal="center" vertical="center" wrapText="1"/>
    </xf>
    <xf numFmtId="164" fontId="14" fillId="3" borderId="27" xfId="7" applyNumberFormat="1" applyFont="1" applyFill="1" applyBorder="1" applyAlignment="1">
      <alignment horizontal="center" vertical="center" wrapText="1"/>
    </xf>
    <xf numFmtId="164" fontId="14" fillId="3" borderId="21" xfId="7" applyNumberFormat="1" applyFont="1" applyFill="1" applyBorder="1" applyAlignment="1">
      <alignment horizontal="center" vertical="center" wrapText="1"/>
    </xf>
    <xf numFmtId="0" fontId="12" fillId="0" borderId="0" xfId="0" applyFont="1" applyAlignment="1">
      <alignment horizontal="left" vertical="center" wrapText="1"/>
    </xf>
  </cellXfs>
  <cellStyles count="9">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35718</xdr:rowOff>
    </xdr:from>
    <xdr:to>
      <xdr:col>1</xdr:col>
      <xdr:colOff>1227405</xdr:colOff>
      <xdr:row>5</xdr:row>
      <xdr:rowOff>23812</xdr:rowOff>
    </xdr:to>
    <xdr:pic>
      <xdr:nvPicPr>
        <xdr:cNvPr id="2" name="Picture 3" descr="Logo A-F 2">
          <a:extLst>
            <a:ext uri="{FF2B5EF4-FFF2-40B4-BE49-F238E27FC236}">
              <a16:creationId xmlns:a16="http://schemas.microsoft.com/office/drawing/2014/main" id="{5F0FBA60-3A27-4C54-890C-62742F4B7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35718"/>
          <a:ext cx="1244073" cy="6167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438149</xdr:colOff>
      <xdr:row>17</xdr:row>
      <xdr:rowOff>190500</xdr:rowOff>
    </xdr:from>
    <xdr:to>
      <xdr:col>16</xdr:col>
      <xdr:colOff>5999</xdr:colOff>
      <xdr:row>19</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562974" y="444817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333374</xdr:colOff>
      <xdr:row>30</xdr:row>
      <xdr:rowOff>114300</xdr:rowOff>
    </xdr:from>
    <xdr:to>
      <xdr:col>15</xdr:col>
      <xdr:colOff>425099</xdr:colOff>
      <xdr:row>32</xdr:row>
      <xdr:rowOff>75300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391524" y="74104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523874</xdr:colOff>
      <xdr:row>25</xdr:row>
      <xdr:rowOff>38100</xdr:rowOff>
    </xdr:from>
    <xdr:to>
      <xdr:col>13</xdr:col>
      <xdr:colOff>91724</xdr:colOff>
      <xdr:row>26</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7010399" y="59626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361950</xdr:colOff>
      <xdr:row>20</xdr:row>
      <xdr:rowOff>9525</xdr:rowOff>
    </xdr:from>
    <xdr:to>
      <xdr:col>9</xdr:col>
      <xdr:colOff>453675</xdr:colOff>
      <xdr:row>21</xdr:row>
      <xdr:rowOff>113400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276850" y="5229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13</xdr:row>
      <xdr:rowOff>171450</xdr:rowOff>
    </xdr:from>
    <xdr:to>
      <xdr:col>5</xdr:col>
      <xdr:colOff>615600</xdr:colOff>
      <xdr:row>15</xdr:row>
      <xdr:rowOff>37200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447674</xdr:colOff>
      <xdr:row>29</xdr:row>
      <xdr:rowOff>190500</xdr:rowOff>
    </xdr:from>
    <xdr:to>
      <xdr:col>13</xdr:col>
      <xdr:colOff>15524</xdr:colOff>
      <xdr:row>31</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934199" y="69723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447675</xdr:colOff>
      <xdr:row>23</xdr:row>
      <xdr:rowOff>125730</xdr:rowOff>
    </xdr:from>
    <xdr:to>
      <xdr:col>5</xdr:col>
      <xdr:colOff>489870</xdr:colOff>
      <xdr:row>25</xdr:row>
      <xdr:rowOff>97154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B271A7DF-3DF2-4486-B15D-83C562C82B49}"/>
            </a:ext>
          </a:extLst>
        </xdr:cNvPr>
        <xdr:cNvSpPr/>
      </xdr:nvSpPr>
      <xdr:spPr>
        <a:xfrm>
          <a:off x="6477000" y="7669530"/>
          <a:ext cx="59464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47625</xdr:colOff>
      <xdr:row>10</xdr:row>
      <xdr:rowOff>161925</xdr:rowOff>
    </xdr:from>
    <xdr:to>
      <xdr:col>9</xdr:col>
      <xdr:colOff>663225</xdr:colOff>
      <xdr:row>12</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6981825" y="2657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152400</xdr:rowOff>
    </xdr:from>
    <xdr:to>
      <xdr:col>9</xdr:col>
      <xdr:colOff>710849</xdr:colOff>
      <xdr:row>12</xdr:row>
      <xdr:rowOff>18150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258049" y="2667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238124</xdr:colOff>
      <xdr:row>14</xdr:row>
      <xdr:rowOff>133350</xdr:rowOff>
    </xdr:from>
    <xdr:to>
      <xdr:col>4</xdr:col>
      <xdr:colOff>5999</xdr:colOff>
      <xdr:row>15</xdr:row>
      <xdr:rowOff>237225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3981449" y="34385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445477</xdr:colOff>
      <xdr:row>9</xdr:row>
      <xdr:rowOff>164123</xdr:rowOff>
    </xdr:from>
    <xdr:to>
      <xdr:col>13</xdr:col>
      <xdr:colOff>13327</xdr:colOff>
      <xdr:row>11</xdr:row>
      <xdr:rowOff>29873</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32002" y="22786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247650</xdr:colOff>
      <xdr:row>16</xdr:row>
      <xdr:rowOff>171450</xdr:rowOff>
    </xdr:from>
    <xdr:to>
      <xdr:col>8</xdr:col>
      <xdr:colOff>15525</xdr:colOff>
      <xdr:row>18</xdr:row>
      <xdr:rowOff>38099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81800" y="405765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152400</xdr:rowOff>
    </xdr:from>
    <xdr:to>
      <xdr:col>7</xdr:col>
      <xdr:colOff>834675</xdr:colOff>
      <xdr:row>10</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2574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95250</xdr:colOff>
      <xdr:row>9</xdr:row>
      <xdr:rowOff>161925</xdr:rowOff>
    </xdr:from>
    <xdr:to>
      <xdr:col>3</xdr:col>
      <xdr:colOff>710850</xdr:colOff>
      <xdr:row>11</xdr:row>
      <xdr:rowOff>28574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38575" y="22955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733425</xdr:colOff>
      <xdr:row>20</xdr:row>
      <xdr:rowOff>180975</xdr:rowOff>
    </xdr:from>
    <xdr:to>
      <xdr:col>2</xdr:col>
      <xdr:colOff>34575</xdr:colOff>
      <xdr:row>22</xdr:row>
      <xdr:rowOff>47624</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314575" y="51530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1171575</xdr:colOff>
      <xdr:row>14</xdr:row>
      <xdr:rowOff>133350</xdr:rowOff>
    </xdr:from>
    <xdr:to>
      <xdr:col>2</xdr:col>
      <xdr:colOff>15525</xdr:colOff>
      <xdr:row>15</xdr:row>
      <xdr:rowOff>238124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2428875" y="3324225"/>
          <a:ext cx="59655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466726</xdr:colOff>
      <xdr:row>9</xdr:row>
      <xdr:rowOff>142875</xdr:rowOff>
    </xdr:from>
    <xdr:to>
      <xdr:col>13</xdr:col>
      <xdr:colOff>34576</xdr:colOff>
      <xdr:row>11</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53251" y="2266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457201</xdr:colOff>
      <xdr:row>14</xdr:row>
      <xdr:rowOff>114300</xdr:rowOff>
    </xdr:from>
    <xdr:to>
      <xdr:col>9</xdr:col>
      <xdr:colOff>25051</xdr:colOff>
      <xdr:row>15</xdr:row>
      <xdr:rowOff>218175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4848226" y="3409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457200</xdr:colOff>
      <xdr:row>35</xdr:row>
      <xdr:rowOff>180975</xdr:rowOff>
    </xdr:from>
    <xdr:to>
      <xdr:col>13</xdr:col>
      <xdr:colOff>25050</xdr:colOff>
      <xdr:row>37</xdr:row>
      <xdr:rowOff>46725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43725" y="47720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190500</xdr:rowOff>
    </xdr:from>
    <xdr:to>
      <xdr:col>13</xdr:col>
      <xdr:colOff>15525</xdr:colOff>
      <xdr:row>15</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495299</xdr:colOff>
      <xdr:row>14</xdr:row>
      <xdr:rowOff>171450</xdr:rowOff>
    </xdr:from>
    <xdr:to>
      <xdr:col>13</xdr:col>
      <xdr:colOff>63149</xdr:colOff>
      <xdr:row>16</xdr:row>
      <xdr:rowOff>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981824" y="3495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14</xdr:row>
      <xdr:rowOff>161925</xdr:rowOff>
    </xdr:from>
    <xdr:to>
      <xdr:col>12</xdr:col>
      <xdr:colOff>520349</xdr:colOff>
      <xdr:row>16</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6915149" y="3486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20</xdr:row>
      <xdr:rowOff>19050</xdr:rowOff>
    </xdr:from>
    <xdr:to>
      <xdr:col>16</xdr:col>
      <xdr:colOff>91725</xdr:colOff>
      <xdr:row>21</xdr:row>
      <xdr:rowOff>122925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82025" y="47625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W52"/>
  <sheetViews>
    <sheetView showGridLines="0" tabSelected="1" zoomScale="80" zoomScaleNormal="80" workbookViewId="0">
      <selection activeCell="B6" sqref="B6"/>
    </sheetView>
  </sheetViews>
  <sheetFormatPr defaultColWidth="9.109375" defaultRowHeight="13.8" x14ac:dyDescent="0.25"/>
  <cols>
    <col min="1" max="1" width="1.109375" style="15" customWidth="1"/>
    <col min="2" max="2" width="104.44140625" style="15" customWidth="1"/>
    <col min="3" max="3" width="2.33203125" style="15" customWidth="1"/>
    <col min="4" max="4" width="3.109375" style="15" customWidth="1"/>
    <col min="5" max="16384" width="9.109375" style="15"/>
  </cols>
  <sheetData>
    <row r="1" spans="2:257" ht="4.5" customHeight="1" x14ac:dyDescent="0.25"/>
    <row r="2" spans="2:257" ht="18.899999999999999" customHeight="1" x14ac:dyDescent="0.25">
      <c r="B2" s="7" t="s">
        <v>159</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row>
    <row r="3" spans="2:257" ht="3" customHeight="1" x14ac:dyDescent="0.25">
      <c r="B3" s="8"/>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row>
    <row r="4" spans="2:257" ht="18.899999999999999" customHeight="1" x14ac:dyDescent="0.25">
      <c r="B4" s="46" t="s">
        <v>213</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row>
    <row r="5" spans="2:257" ht="4.5" customHeight="1" x14ac:dyDescent="0.25">
      <c r="B5" s="6"/>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c r="IR5" s="159"/>
      <c r="IS5" s="159"/>
      <c r="IT5" s="159"/>
      <c r="IU5" s="159"/>
      <c r="IV5" s="159"/>
      <c r="IW5" s="159"/>
    </row>
    <row r="6" spans="2:257" ht="18.899999999999999" customHeight="1" x14ac:dyDescent="0.25">
      <c r="B6" s="47" t="s">
        <v>160</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row>
    <row r="7" spans="2:257" ht="4.5" customHeight="1" x14ac:dyDescent="0.25">
      <c r="B7" s="47"/>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row>
    <row r="8" spans="2:257" ht="18.899999999999999" customHeight="1" x14ac:dyDescent="0.25">
      <c r="B8" s="9" t="s">
        <v>161</v>
      </c>
    </row>
    <row r="9" spans="2:257" ht="3.75" customHeight="1" x14ac:dyDescent="0.25">
      <c r="B9" s="160"/>
    </row>
    <row r="10" spans="2:257" ht="18.899999999999999" customHeight="1" x14ac:dyDescent="0.25">
      <c r="B10" s="10" t="s">
        <v>0</v>
      </c>
    </row>
    <row r="11" spans="2:257" ht="3.75" customHeight="1" x14ac:dyDescent="0.25">
      <c r="B11" s="1"/>
    </row>
    <row r="12" spans="2:257" ht="15.9" customHeight="1" x14ac:dyDescent="0.3">
      <c r="B12" s="211" t="s">
        <v>151</v>
      </c>
    </row>
    <row r="13" spans="2:257" ht="15.9" customHeight="1" x14ac:dyDescent="0.3">
      <c r="B13" s="211" t="s">
        <v>152</v>
      </c>
    </row>
    <row r="14" spans="2:257" ht="3.75" customHeight="1" x14ac:dyDescent="0.25">
      <c r="B14" s="11"/>
    </row>
    <row r="15" spans="2:257" ht="18.899999999999999" customHeight="1" x14ac:dyDescent="0.25">
      <c r="B15" s="10" t="s">
        <v>1</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60"/>
      <c r="EO15" s="160"/>
      <c r="EP15" s="160"/>
      <c r="EQ15" s="160"/>
      <c r="ER15" s="160"/>
      <c r="ES15" s="160"/>
      <c r="ET15" s="160"/>
      <c r="EU15" s="160"/>
      <c r="EV15" s="160"/>
      <c r="EW15" s="160"/>
      <c r="EX15" s="160"/>
      <c r="EY15" s="160"/>
      <c r="EZ15" s="160"/>
      <c r="FA15" s="160"/>
      <c r="FB15" s="160"/>
      <c r="FC15" s="160"/>
      <c r="FD15" s="160"/>
      <c r="FE15" s="160"/>
      <c r="FF15" s="160"/>
      <c r="FG15" s="160"/>
      <c r="FH15" s="160"/>
      <c r="FI15" s="160"/>
      <c r="FJ15" s="160"/>
      <c r="FK15" s="160"/>
      <c r="FL15" s="160"/>
      <c r="FM15" s="160"/>
      <c r="FN15" s="160"/>
      <c r="FO15" s="160"/>
      <c r="FP15" s="160"/>
      <c r="FQ15" s="160"/>
      <c r="FR15" s="160"/>
      <c r="FS15" s="160"/>
      <c r="FT15" s="160"/>
      <c r="FU15" s="160"/>
      <c r="FV15" s="160"/>
      <c r="FW15" s="160"/>
      <c r="FX15" s="160"/>
      <c r="FY15" s="160"/>
      <c r="FZ15" s="160"/>
      <c r="GA15" s="160"/>
      <c r="GB15" s="160"/>
      <c r="GC15" s="160"/>
      <c r="GD15" s="160"/>
      <c r="GE15" s="160"/>
      <c r="GF15" s="160"/>
      <c r="GG15" s="160"/>
      <c r="GH15" s="160"/>
      <c r="GI15" s="160"/>
      <c r="GJ15" s="160"/>
      <c r="GK15" s="160"/>
      <c r="GL15" s="160"/>
      <c r="GM15" s="160"/>
      <c r="GN15" s="160"/>
      <c r="GO15" s="160"/>
      <c r="GP15" s="160"/>
      <c r="GQ15" s="160"/>
      <c r="GR15" s="160"/>
      <c r="GS15" s="160"/>
      <c r="GT15" s="160"/>
      <c r="GU15" s="160"/>
      <c r="GV15" s="160"/>
      <c r="GW15" s="160"/>
      <c r="GX15" s="160"/>
      <c r="GY15" s="160"/>
      <c r="GZ15" s="160"/>
      <c r="HA15" s="160"/>
      <c r="HB15" s="160"/>
      <c r="HC15" s="160"/>
      <c r="HD15" s="160"/>
      <c r="HE15" s="160"/>
      <c r="HF15" s="160"/>
      <c r="HG15" s="160"/>
      <c r="HH15" s="160"/>
      <c r="HI15" s="160"/>
      <c r="HJ15" s="160"/>
      <c r="HK15" s="160"/>
      <c r="HL15" s="160"/>
      <c r="HM15" s="160"/>
      <c r="HN15" s="160"/>
      <c r="HO15" s="160"/>
      <c r="HP15" s="160"/>
      <c r="HQ15" s="160"/>
      <c r="HR15" s="160"/>
      <c r="HS15" s="160"/>
      <c r="HT15" s="160"/>
      <c r="HU15" s="160"/>
      <c r="HV15" s="160"/>
      <c r="HW15" s="160"/>
      <c r="HX15" s="160"/>
      <c r="HY15" s="160"/>
      <c r="HZ15" s="160"/>
      <c r="IA15" s="160"/>
      <c r="IB15" s="160"/>
      <c r="IC15" s="160"/>
      <c r="ID15" s="160"/>
      <c r="IE15" s="160"/>
      <c r="IF15" s="160"/>
      <c r="IG15" s="160"/>
      <c r="IH15" s="160"/>
      <c r="II15" s="160"/>
      <c r="IJ15" s="160"/>
      <c r="IK15" s="160"/>
      <c r="IL15" s="160"/>
      <c r="IM15" s="160"/>
      <c r="IN15" s="160"/>
      <c r="IO15" s="160"/>
      <c r="IP15" s="160"/>
      <c r="IQ15" s="160"/>
      <c r="IR15" s="160"/>
      <c r="IS15" s="160"/>
      <c r="IT15" s="160"/>
      <c r="IU15" s="160"/>
      <c r="IV15" s="160"/>
      <c r="IW15" s="160"/>
    </row>
    <row r="16" spans="2:257" ht="3.75" customHeight="1" x14ac:dyDescent="0.25">
      <c r="B16" s="1"/>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0"/>
      <c r="EQ16" s="160"/>
      <c r="ER16" s="160"/>
      <c r="ES16" s="160"/>
      <c r="ET16" s="160"/>
      <c r="EU16" s="160"/>
      <c r="EV16" s="160"/>
      <c r="EW16" s="160"/>
      <c r="EX16" s="160"/>
      <c r="EY16" s="160"/>
      <c r="EZ16" s="160"/>
      <c r="FA16" s="160"/>
      <c r="FB16" s="160"/>
      <c r="FC16" s="160"/>
      <c r="FD16" s="160"/>
      <c r="FE16" s="160"/>
      <c r="FF16" s="160"/>
      <c r="FG16" s="160"/>
      <c r="FH16" s="160"/>
      <c r="FI16" s="160"/>
      <c r="FJ16" s="160"/>
      <c r="FK16" s="160"/>
      <c r="FL16" s="160"/>
      <c r="FM16" s="160"/>
      <c r="FN16" s="160"/>
      <c r="FO16" s="160"/>
      <c r="FP16" s="160"/>
      <c r="FQ16" s="160"/>
      <c r="FR16" s="160"/>
      <c r="FS16" s="160"/>
      <c r="FT16" s="160"/>
      <c r="FU16" s="160"/>
      <c r="FV16" s="160"/>
      <c r="FW16" s="160"/>
      <c r="FX16" s="160"/>
      <c r="FY16" s="160"/>
      <c r="FZ16" s="160"/>
      <c r="GA16" s="160"/>
      <c r="GB16" s="160"/>
      <c r="GC16" s="160"/>
      <c r="GD16" s="160"/>
      <c r="GE16" s="160"/>
      <c r="GF16" s="160"/>
      <c r="GG16" s="160"/>
      <c r="GH16" s="160"/>
      <c r="GI16" s="160"/>
      <c r="GJ16" s="160"/>
      <c r="GK16" s="160"/>
      <c r="GL16" s="160"/>
      <c r="GM16" s="160"/>
      <c r="GN16" s="160"/>
      <c r="GO16" s="160"/>
      <c r="GP16" s="160"/>
      <c r="GQ16" s="160"/>
      <c r="GR16" s="160"/>
      <c r="GS16" s="160"/>
      <c r="GT16" s="160"/>
      <c r="GU16" s="160"/>
      <c r="GV16" s="160"/>
      <c r="GW16" s="160"/>
      <c r="GX16" s="160"/>
      <c r="GY16" s="160"/>
      <c r="GZ16" s="160"/>
      <c r="HA16" s="160"/>
      <c r="HB16" s="160"/>
      <c r="HC16" s="160"/>
      <c r="HD16" s="160"/>
      <c r="HE16" s="160"/>
      <c r="HF16" s="160"/>
      <c r="HG16" s="160"/>
      <c r="HH16" s="160"/>
      <c r="HI16" s="160"/>
      <c r="HJ16" s="160"/>
      <c r="HK16" s="160"/>
      <c r="HL16" s="160"/>
      <c r="HM16" s="160"/>
      <c r="HN16" s="160"/>
      <c r="HO16" s="160"/>
      <c r="HP16" s="160"/>
      <c r="HQ16" s="160"/>
      <c r="HR16" s="160"/>
      <c r="HS16" s="160"/>
      <c r="HT16" s="160"/>
      <c r="HU16" s="160"/>
      <c r="HV16" s="160"/>
      <c r="HW16" s="160"/>
      <c r="HX16" s="160"/>
      <c r="HY16" s="160"/>
      <c r="HZ16" s="160"/>
      <c r="IA16" s="160"/>
      <c r="IB16" s="160"/>
      <c r="IC16" s="160"/>
      <c r="ID16" s="160"/>
      <c r="IE16" s="160"/>
      <c r="IF16" s="160"/>
      <c r="IG16" s="160"/>
      <c r="IH16" s="160"/>
      <c r="II16" s="160"/>
      <c r="IJ16" s="160"/>
      <c r="IK16" s="160"/>
      <c r="IL16" s="160"/>
      <c r="IM16" s="160"/>
      <c r="IN16" s="160"/>
      <c r="IO16" s="160"/>
      <c r="IP16" s="160"/>
      <c r="IQ16" s="160"/>
      <c r="IR16" s="160"/>
      <c r="IS16" s="160"/>
      <c r="IT16" s="160"/>
      <c r="IU16" s="160"/>
      <c r="IV16" s="160"/>
      <c r="IW16" s="160"/>
    </row>
    <row r="17" spans="2:2" ht="15.9" customHeight="1" x14ac:dyDescent="0.3">
      <c r="B17" s="211" t="s">
        <v>147</v>
      </c>
    </row>
    <row r="18" spans="2:2" ht="15.9" customHeight="1" x14ac:dyDescent="0.3">
      <c r="B18" s="211" t="s">
        <v>148</v>
      </c>
    </row>
    <row r="19" spans="2:2" ht="15.9" customHeight="1" x14ac:dyDescent="0.3">
      <c r="B19" s="211" t="s">
        <v>183</v>
      </c>
    </row>
    <row r="20" spans="2:2" ht="15.9" customHeight="1" x14ac:dyDescent="0.3">
      <c r="B20" s="211" t="s">
        <v>184</v>
      </c>
    </row>
    <row r="21" spans="2:2" ht="15.9" customHeight="1" x14ac:dyDescent="0.3">
      <c r="B21" s="211" t="s">
        <v>185</v>
      </c>
    </row>
    <row r="22" spans="2:2" ht="15.9" customHeight="1" x14ac:dyDescent="0.3">
      <c r="B22" s="211" t="s">
        <v>186</v>
      </c>
    </row>
    <row r="23" spans="2:2" ht="15.9" customHeight="1" x14ac:dyDescent="0.3">
      <c r="B23" s="211" t="s">
        <v>187</v>
      </c>
    </row>
    <row r="24" spans="2:2" ht="15.9" customHeight="1" x14ac:dyDescent="0.3">
      <c r="B24" s="211" t="s">
        <v>188</v>
      </c>
    </row>
    <row r="25" spans="2:2" ht="15.9" customHeight="1" x14ac:dyDescent="0.3">
      <c r="B25" s="211" t="s">
        <v>189</v>
      </c>
    </row>
    <row r="26" spans="2:2" ht="15.9" customHeight="1" x14ac:dyDescent="0.3">
      <c r="B26" s="211" t="s">
        <v>192</v>
      </c>
    </row>
    <row r="27" spans="2:2" ht="15.9" customHeight="1" x14ac:dyDescent="0.3">
      <c r="B27" s="211" t="s">
        <v>190</v>
      </c>
    </row>
    <row r="28" spans="2:2" ht="15.9" customHeight="1" x14ac:dyDescent="0.3">
      <c r="B28" s="211" t="s">
        <v>191</v>
      </c>
    </row>
    <row r="29" spans="2:2" ht="15.9" customHeight="1" x14ac:dyDescent="0.3">
      <c r="B29" s="211" t="s">
        <v>193</v>
      </c>
    </row>
    <row r="30" spans="2:2" ht="15.9" customHeight="1" x14ac:dyDescent="0.3">
      <c r="B30" s="211" t="s">
        <v>194</v>
      </c>
    </row>
    <row r="31" spans="2:2" ht="15.9" customHeight="1" x14ac:dyDescent="0.3">
      <c r="B31" s="211" t="s">
        <v>195</v>
      </c>
    </row>
    <row r="32" spans="2:2" ht="15.9" customHeight="1" x14ac:dyDescent="0.3">
      <c r="B32" s="211" t="s">
        <v>196</v>
      </c>
    </row>
    <row r="33" spans="2:257" ht="15.9" customHeight="1" x14ac:dyDescent="0.3">
      <c r="B33" s="211" t="s">
        <v>197</v>
      </c>
    </row>
    <row r="34" spans="2:257" ht="15.9" customHeight="1" x14ac:dyDescent="0.3">
      <c r="B34" s="211" t="s">
        <v>198</v>
      </c>
    </row>
    <row r="35" spans="2:257" ht="15.9" customHeight="1" x14ac:dyDescent="0.3">
      <c r="B35" s="211" t="s">
        <v>199</v>
      </c>
    </row>
    <row r="36" spans="2:257" ht="3.75" customHeight="1" x14ac:dyDescent="0.25">
      <c r="B36" s="11"/>
    </row>
    <row r="37" spans="2:257" ht="18.899999999999999" customHeight="1" x14ac:dyDescent="0.25">
      <c r="B37" s="9" t="s">
        <v>2</v>
      </c>
    </row>
    <row r="38" spans="2:257" ht="3.75" customHeight="1" x14ac:dyDescent="0.25">
      <c r="B38" s="160"/>
    </row>
    <row r="39" spans="2:257" ht="18.899999999999999" customHeight="1" x14ac:dyDescent="0.25">
      <c r="B39" s="10" t="s">
        <v>3</v>
      </c>
    </row>
    <row r="40" spans="2:257" ht="3.75" customHeight="1" x14ac:dyDescent="0.25">
      <c r="B40" s="11"/>
    </row>
    <row r="41" spans="2:257" ht="15.9" customHeight="1" x14ac:dyDescent="0.3">
      <c r="B41" s="211" t="s">
        <v>224</v>
      </c>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59"/>
      <c r="DJ41" s="159"/>
      <c r="DK41" s="159"/>
      <c r="DL41" s="159"/>
      <c r="DM41" s="159"/>
      <c r="DN41" s="159"/>
      <c r="DO41" s="159"/>
      <c r="DP41" s="159"/>
      <c r="DQ41" s="159"/>
      <c r="DR41" s="159"/>
      <c r="DS41" s="159"/>
      <c r="DT41" s="159"/>
      <c r="DU41" s="159"/>
      <c r="DV41" s="159"/>
      <c r="DW41" s="159"/>
      <c r="DX41" s="159"/>
      <c r="DY41" s="159"/>
      <c r="DZ41" s="159"/>
      <c r="EA41" s="159"/>
      <c r="EB41" s="159"/>
      <c r="EC41" s="159"/>
      <c r="ED41" s="159"/>
      <c r="EE41" s="159"/>
      <c r="EF41" s="159"/>
      <c r="EG41" s="159"/>
      <c r="EH41" s="159"/>
      <c r="EI41" s="159"/>
      <c r="EJ41" s="159"/>
      <c r="EK41" s="159"/>
      <c r="EL41" s="159"/>
      <c r="EM41" s="159"/>
      <c r="EN41" s="159"/>
      <c r="EO41" s="159"/>
      <c r="EP41" s="159"/>
      <c r="EQ41" s="159"/>
      <c r="ER41" s="159"/>
      <c r="ES41" s="159"/>
      <c r="ET41" s="159"/>
      <c r="EU41" s="159"/>
      <c r="EV41" s="159"/>
      <c r="EW41" s="159"/>
      <c r="EX41" s="159"/>
      <c r="EY41" s="159"/>
      <c r="EZ41" s="159"/>
      <c r="FA41" s="159"/>
      <c r="FB41" s="159"/>
      <c r="FC41" s="159"/>
      <c r="FD41" s="159"/>
      <c r="FE41" s="159"/>
      <c r="FF41" s="159"/>
      <c r="FG41" s="159"/>
      <c r="FH41" s="159"/>
      <c r="FI41" s="159"/>
      <c r="FJ41" s="159"/>
      <c r="FK41" s="159"/>
      <c r="FL41" s="159"/>
      <c r="FM41" s="159"/>
      <c r="FN41" s="159"/>
      <c r="FO41" s="159"/>
      <c r="FP41" s="159"/>
      <c r="FQ41" s="159"/>
      <c r="FR41" s="159"/>
      <c r="FS41" s="159"/>
      <c r="FT41" s="159"/>
      <c r="FU41" s="159"/>
      <c r="FV41" s="159"/>
      <c r="FW41" s="159"/>
      <c r="FX41" s="159"/>
      <c r="FY41" s="159"/>
      <c r="FZ41" s="159"/>
      <c r="GA41" s="159"/>
      <c r="GB41" s="159"/>
      <c r="GC41" s="159"/>
      <c r="GD41" s="159"/>
      <c r="GE41" s="159"/>
      <c r="GF41" s="159"/>
      <c r="GG41" s="159"/>
      <c r="GH41" s="159"/>
      <c r="GI41" s="159"/>
      <c r="GJ41" s="159"/>
      <c r="GK41" s="159"/>
      <c r="GL41" s="159"/>
      <c r="GM41" s="159"/>
      <c r="GN41" s="159"/>
      <c r="GO41" s="159"/>
      <c r="GP41" s="159"/>
      <c r="GQ41" s="159"/>
      <c r="GR41" s="159"/>
      <c r="GS41" s="159"/>
      <c r="GT41" s="159"/>
      <c r="GU41" s="159"/>
      <c r="GV41" s="159"/>
      <c r="GW41" s="159"/>
      <c r="GX41" s="159"/>
      <c r="GY41" s="159"/>
      <c r="GZ41" s="159"/>
      <c r="HA41" s="159"/>
      <c r="HB41" s="159"/>
      <c r="HC41" s="159"/>
      <c r="HD41" s="159"/>
      <c r="HE41" s="159"/>
      <c r="HF41" s="159"/>
      <c r="HG41" s="159"/>
      <c r="HH41" s="159"/>
      <c r="HI41" s="159"/>
      <c r="HJ41" s="159"/>
      <c r="HK41" s="159"/>
      <c r="HL41" s="159"/>
      <c r="HM41" s="159"/>
      <c r="HN41" s="159"/>
      <c r="HO41" s="159"/>
      <c r="HP41" s="159"/>
      <c r="HQ41" s="159"/>
      <c r="HR41" s="159"/>
      <c r="HS41" s="159"/>
      <c r="HT41" s="159"/>
      <c r="HU41" s="159"/>
      <c r="HV41" s="159"/>
      <c r="HW41" s="159"/>
      <c r="HX41" s="159"/>
      <c r="HY41" s="159"/>
      <c r="HZ41" s="159"/>
      <c r="IA41" s="159"/>
      <c r="IB41" s="159"/>
      <c r="IC41" s="159"/>
      <c r="ID41" s="159"/>
      <c r="IE41" s="159"/>
      <c r="IF41" s="159"/>
      <c r="IG41" s="159"/>
      <c r="IH41" s="159"/>
      <c r="II41" s="159"/>
      <c r="IJ41" s="159"/>
      <c r="IK41" s="159"/>
      <c r="IL41" s="159"/>
      <c r="IM41" s="159"/>
      <c r="IN41" s="159"/>
      <c r="IO41" s="159"/>
      <c r="IP41" s="159"/>
      <c r="IQ41" s="159"/>
      <c r="IR41" s="159"/>
      <c r="IS41" s="159"/>
      <c r="IT41" s="159"/>
      <c r="IU41" s="159"/>
      <c r="IV41" s="159"/>
      <c r="IW41" s="159"/>
    </row>
    <row r="42" spans="2:257" ht="15.9" customHeight="1" x14ac:dyDescent="0.3">
      <c r="B42" s="211" t="s">
        <v>226</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59"/>
      <c r="CT42" s="159"/>
      <c r="CU42" s="159"/>
      <c r="CV42" s="159"/>
      <c r="CW42" s="159"/>
      <c r="CX42" s="159"/>
      <c r="CY42" s="159"/>
      <c r="CZ42" s="159"/>
      <c r="DA42" s="159"/>
      <c r="DB42" s="159"/>
      <c r="DC42" s="159"/>
      <c r="DD42" s="159"/>
      <c r="DE42" s="159"/>
      <c r="DF42" s="159"/>
      <c r="DG42" s="159"/>
      <c r="DH42" s="159"/>
      <c r="DI42" s="159"/>
      <c r="DJ42" s="159"/>
      <c r="DK42" s="159"/>
      <c r="DL42" s="159"/>
      <c r="DM42" s="159"/>
      <c r="DN42" s="159"/>
      <c r="DO42" s="159"/>
      <c r="DP42" s="159"/>
      <c r="DQ42" s="159"/>
      <c r="DR42" s="159"/>
      <c r="DS42" s="159"/>
      <c r="DT42" s="159"/>
      <c r="DU42" s="159"/>
      <c r="DV42" s="159"/>
      <c r="DW42" s="159"/>
      <c r="DX42" s="159"/>
      <c r="DY42" s="159"/>
      <c r="DZ42" s="159"/>
      <c r="EA42" s="159"/>
      <c r="EB42" s="159"/>
      <c r="EC42" s="159"/>
      <c r="ED42" s="159"/>
      <c r="EE42" s="159"/>
      <c r="EF42" s="159"/>
      <c r="EG42" s="159"/>
      <c r="EH42" s="159"/>
      <c r="EI42" s="159"/>
      <c r="EJ42" s="159"/>
      <c r="EK42" s="159"/>
      <c r="EL42" s="159"/>
      <c r="EM42" s="159"/>
      <c r="EN42" s="159"/>
      <c r="EO42" s="159"/>
      <c r="EP42" s="159"/>
      <c r="EQ42" s="159"/>
      <c r="ER42" s="159"/>
      <c r="ES42" s="159"/>
      <c r="ET42" s="159"/>
      <c r="EU42" s="159"/>
      <c r="EV42" s="159"/>
      <c r="EW42" s="159"/>
      <c r="EX42" s="159"/>
      <c r="EY42" s="159"/>
      <c r="EZ42" s="159"/>
      <c r="FA42" s="159"/>
      <c r="FB42" s="159"/>
      <c r="FC42" s="159"/>
      <c r="FD42" s="159"/>
      <c r="FE42" s="159"/>
      <c r="FF42" s="159"/>
      <c r="FG42" s="159"/>
      <c r="FH42" s="159"/>
      <c r="FI42" s="159"/>
      <c r="FJ42" s="159"/>
      <c r="FK42" s="159"/>
      <c r="FL42" s="159"/>
      <c r="FM42" s="159"/>
      <c r="FN42" s="159"/>
      <c r="FO42" s="159"/>
      <c r="FP42" s="159"/>
      <c r="FQ42" s="159"/>
      <c r="FR42" s="159"/>
      <c r="FS42" s="159"/>
      <c r="FT42" s="159"/>
      <c r="FU42" s="159"/>
      <c r="FV42" s="159"/>
      <c r="FW42" s="159"/>
      <c r="FX42" s="159"/>
      <c r="FY42" s="159"/>
      <c r="FZ42" s="159"/>
      <c r="GA42" s="159"/>
      <c r="GB42" s="159"/>
      <c r="GC42" s="159"/>
      <c r="GD42" s="159"/>
      <c r="GE42" s="159"/>
      <c r="GF42" s="159"/>
      <c r="GG42" s="159"/>
      <c r="GH42" s="159"/>
      <c r="GI42" s="159"/>
      <c r="GJ42" s="159"/>
      <c r="GK42" s="159"/>
      <c r="GL42" s="159"/>
      <c r="GM42" s="159"/>
      <c r="GN42" s="159"/>
      <c r="GO42" s="159"/>
      <c r="GP42" s="159"/>
      <c r="GQ42" s="159"/>
      <c r="GR42" s="159"/>
      <c r="GS42" s="159"/>
      <c r="GT42" s="159"/>
      <c r="GU42" s="159"/>
      <c r="GV42" s="159"/>
      <c r="GW42" s="159"/>
      <c r="GX42" s="159"/>
      <c r="GY42" s="159"/>
      <c r="GZ42" s="159"/>
      <c r="HA42" s="159"/>
      <c r="HB42" s="159"/>
      <c r="HC42" s="159"/>
      <c r="HD42" s="159"/>
      <c r="HE42" s="159"/>
      <c r="HF42" s="159"/>
      <c r="HG42" s="159"/>
      <c r="HH42" s="159"/>
      <c r="HI42" s="159"/>
      <c r="HJ42" s="159"/>
      <c r="HK42" s="159"/>
      <c r="HL42" s="159"/>
      <c r="HM42" s="159"/>
      <c r="HN42" s="159"/>
      <c r="HO42" s="159"/>
      <c r="HP42" s="159"/>
      <c r="HQ42" s="159"/>
      <c r="HR42" s="159"/>
      <c r="HS42" s="159"/>
      <c r="HT42" s="159"/>
      <c r="HU42" s="159"/>
      <c r="HV42" s="159"/>
      <c r="HW42" s="159"/>
      <c r="HX42" s="159"/>
      <c r="HY42" s="159"/>
      <c r="HZ42" s="159"/>
      <c r="IA42" s="159"/>
      <c r="IB42" s="159"/>
      <c r="IC42" s="159"/>
      <c r="ID42" s="159"/>
      <c r="IE42" s="159"/>
      <c r="IF42" s="159"/>
      <c r="IG42" s="159"/>
      <c r="IH42" s="159"/>
      <c r="II42" s="159"/>
      <c r="IJ42" s="159"/>
      <c r="IK42" s="159"/>
      <c r="IL42" s="159"/>
      <c r="IM42" s="159"/>
      <c r="IN42" s="159"/>
      <c r="IO42" s="159"/>
      <c r="IP42" s="159"/>
      <c r="IQ42" s="159"/>
      <c r="IR42" s="159"/>
      <c r="IS42" s="159"/>
      <c r="IT42" s="159"/>
      <c r="IU42" s="159"/>
      <c r="IV42" s="159"/>
      <c r="IW42" s="159"/>
    </row>
    <row r="43" spans="2:257" ht="15.9" customHeight="1" x14ac:dyDescent="0.3">
      <c r="B43" s="211" t="s">
        <v>227</v>
      </c>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9"/>
      <c r="BR43" s="159"/>
      <c r="BS43" s="159"/>
      <c r="BT43" s="159"/>
      <c r="BU43" s="159"/>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9"/>
      <c r="CT43" s="159"/>
      <c r="CU43" s="159"/>
      <c r="CV43" s="159"/>
      <c r="CW43" s="159"/>
      <c r="CX43" s="159"/>
      <c r="CY43" s="159"/>
      <c r="CZ43" s="159"/>
      <c r="DA43" s="159"/>
      <c r="DB43" s="159"/>
      <c r="DC43" s="159"/>
      <c r="DD43" s="159"/>
      <c r="DE43" s="159"/>
      <c r="DF43" s="159"/>
      <c r="DG43" s="159"/>
      <c r="DH43" s="159"/>
      <c r="DI43" s="159"/>
      <c r="DJ43" s="159"/>
      <c r="DK43" s="159"/>
      <c r="DL43" s="159"/>
      <c r="DM43" s="159"/>
      <c r="DN43" s="159"/>
      <c r="DO43" s="159"/>
      <c r="DP43" s="159"/>
      <c r="DQ43" s="159"/>
      <c r="DR43" s="159"/>
      <c r="DS43" s="159"/>
      <c r="DT43" s="159"/>
      <c r="DU43" s="159"/>
      <c r="DV43" s="159"/>
      <c r="DW43" s="159"/>
      <c r="DX43" s="159"/>
      <c r="DY43" s="159"/>
      <c r="DZ43" s="159"/>
      <c r="EA43" s="159"/>
      <c r="EB43" s="159"/>
      <c r="EC43" s="159"/>
      <c r="ED43" s="159"/>
      <c r="EE43" s="159"/>
      <c r="EF43" s="159"/>
      <c r="EG43" s="159"/>
      <c r="EH43" s="159"/>
      <c r="EI43" s="159"/>
      <c r="EJ43" s="159"/>
      <c r="EK43" s="159"/>
      <c r="EL43" s="159"/>
      <c r="EM43" s="159"/>
      <c r="EN43" s="159"/>
      <c r="EO43" s="159"/>
      <c r="EP43" s="159"/>
      <c r="EQ43" s="159"/>
      <c r="ER43" s="159"/>
      <c r="ES43" s="159"/>
      <c r="ET43" s="159"/>
      <c r="EU43" s="159"/>
      <c r="EV43" s="159"/>
      <c r="EW43" s="159"/>
      <c r="EX43" s="159"/>
      <c r="EY43" s="159"/>
      <c r="EZ43" s="159"/>
      <c r="FA43" s="159"/>
      <c r="FB43" s="159"/>
      <c r="FC43" s="159"/>
      <c r="FD43" s="159"/>
      <c r="FE43" s="159"/>
      <c r="FF43" s="159"/>
      <c r="FG43" s="159"/>
      <c r="FH43" s="159"/>
      <c r="FI43" s="159"/>
      <c r="FJ43" s="159"/>
      <c r="FK43" s="159"/>
      <c r="FL43" s="159"/>
      <c r="FM43" s="159"/>
      <c r="FN43" s="159"/>
      <c r="FO43" s="159"/>
      <c r="FP43" s="159"/>
      <c r="FQ43" s="159"/>
      <c r="FR43" s="159"/>
      <c r="FS43" s="159"/>
      <c r="FT43" s="159"/>
      <c r="FU43" s="159"/>
      <c r="FV43" s="159"/>
      <c r="FW43" s="159"/>
      <c r="FX43" s="159"/>
      <c r="FY43" s="159"/>
      <c r="FZ43" s="159"/>
      <c r="GA43" s="159"/>
      <c r="GB43" s="159"/>
      <c r="GC43" s="159"/>
      <c r="GD43" s="159"/>
      <c r="GE43" s="159"/>
      <c r="GF43" s="159"/>
      <c r="GG43" s="159"/>
      <c r="GH43" s="159"/>
      <c r="GI43" s="159"/>
      <c r="GJ43" s="159"/>
      <c r="GK43" s="159"/>
      <c r="GL43" s="159"/>
      <c r="GM43" s="159"/>
      <c r="GN43" s="159"/>
      <c r="GO43" s="159"/>
      <c r="GP43" s="159"/>
      <c r="GQ43" s="159"/>
      <c r="GR43" s="159"/>
      <c r="GS43" s="159"/>
      <c r="GT43" s="159"/>
      <c r="GU43" s="159"/>
      <c r="GV43" s="159"/>
      <c r="GW43" s="159"/>
      <c r="GX43" s="159"/>
      <c r="GY43" s="159"/>
      <c r="GZ43" s="159"/>
      <c r="HA43" s="159"/>
      <c r="HB43" s="159"/>
      <c r="HC43" s="159"/>
      <c r="HD43" s="159"/>
      <c r="HE43" s="159"/>
      <c r="HF43" s="159"/>
      <c r="HG43" s="159"/>
      <c r="HH43" s="159"/>
      <c r="HI43" s="159"/>
      <c r="HJ43" s="159"/>
      <c r="HK43" s="159"/>
      <c r="HL43" s="159"/>
      <c r="HM43" s="159"/>
      <c r="HN43" s="159"/>
      <c r="HO43" s="159"/>
      <c r="HP43" s="159"/>
      <c r="HQ43" s="159"/>
      <c r="HR43" s="159"/>
      <c r="HS43" s="159"/>
      <c r="HT43" s="159"/>
      <c r="HU43" s="159"/>
      <c r="HV43" s="159"/>
      <c r="HW43" s="159"/>
      <c r="HX43" s="159"/>
      <c r="HY43" s="159"/>
      <c r="HZ43" s="159"/>
      <c r="IA43" s="159"/>
      <c r="IB43" s="159"/>
      <c r="IC43" s="159"/>
      <c r="ID43" s="159"/>
      <c r="IE43" s="159"/>
      <c r="IF43" s="159"/>
      <c r="IG43" s="159"/>
      <c r="IH43" s="159"/>
      <c r="II43" s="159"/>
      <c r="IJ43" s="159"/>
      <c r="IK43" s="159"/>
      <c r="IL43" s="159"/>
      <c r="IM43" s="159"/>
      <c r="IN43" s="159"/>
      <c r="IO43" s="159"/>
      <c r="IP43" s="159"/>
      <c r="IQ43" s="159"/>
      <c r="IR43" s="159"/>
      <c r="IS43" s="159"/>
      <c r="IT43" s="159"/>
      <c r="IU43" s="159"/>
      <c r="IV43" s="159"/>
      <c r="IW43" s="159"/>
    </row>
    <row r="44" spans="2:257" ht="15.9" customHeight="1" x14ac:dyDescent="0.3">
      <c r="B44" s="211" t="s">
        <v>232</v>
      </c>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BN44" s="159"/>
      <c r="BO44" s="159"/>
      <c r="BP44" s="159"/>
      <c r="BQ44" s="159"/>
      <c r="BR44" s="159"/>
      <c r="BS44" s="159"/>
      <c r="BT44" s="159"/>
      <c r="BU44" s="159"/>
      <c r="BV44" s="159"/>
      <c r="BW44" s="159"/>
      <c r="BX44" s="159"/>
      <c r="BY44" s="159"/>
      <c r="BZ44" s="159"/>
      <c r="CA44" s="159"/>
      <c r="CB44" s="159"/>
      <c r="CC44" s="159"/>
      <c r="CD44" s="159"/>
      <c r="CE44" s="159"/>
      <c r="CF44" s="159"/>
      <c r="CG44" s="159"/>
      <c r="CH44" s="159"/>
      <c r="CI44" s="159"/>
      <c r="CJ44" s="159"/>
      <c r="CK44" s="159"/>
      <c r="CL44" s="159"/>
      <c r="CM44" s="159"/>
      <c r="CN44" s="159"/>
      <c r="CO44" s="159"/>
      <c r="CP44" s="159"/>
      <c r="CQ44" s="159"/>
      <c r="CR44" s="159"/>
      <c r="CS44" s="159"/>
      <c r="CT44" s="159"/>
      <c r="CU44" s="159"/>
      <c r="CV44" s="159"/>
      <c r="CW44" s="159"/>
      <c r="CX44" s="159"/>
      <c r="CY44" s="159"/>
      <c r="CZ44" s="159"/>
      <c r="DA44" s="159"/>
      <c r="DB44" s="159"/>
      <c r="DC44" s="159"/>
      <c r="DD44" s="159"/>
      <c r="DE44" s="159"/>
      <c r="DF44" s="159"/>
      <c r="DG44" s="159"/>
      <c r="DH44" s="159"/>
      <c r="DI44" s="159"/>
      <c r="DJ44" s="159"/>
      <c r="DK44" s="159"/>
      <c r="DL44" s="159"/>
      <c r="DM44" s="159"/>
      <c r="DN44" s="159"/>
      <c r="DO44" s="159"/>
      <c r="DP44" s="159"/>
      <c r="DQ44" s="159"/>
      <c r="DR44" s="159"/>
      <c r="DS44" s="159"/>
      <c r="DT44" s="159"/>
      <c r="DU44" s="159"/>
      <c r="DV44" s="159"/>
      <c r="DW44" s="159"/>
      <c r="DX44" s="159"/>
      <c r="DY44" s="159"/>
      <c r="DZ44" s="159"/>
      <c r="EA44" s="159"/>
      <c r="EB44" s="159"/>
      <c r="EC44" s="159"/>
      <c r="ED44" s="159"/>
      <c r="EE44" s="159"/>
      <c r="EF44" s="159"/>
      <c r="EG44" s="159"/>
      <c r="EH44" s="159"/>
      <c r="EI44" s="159"/>
      <c r="EJ44" s="159"/>
      <c r="EK44" s="159"/>
      <c r="EL44" s="159"/>
      <c r="EM44" s="159"/>
      <c r="EN44" s="159"/>
      <c r="EO44" s="159"/>
      <c r="EP44" s="159"/>
      <c r="EQ44" s="159"/>
      <c r="ER44" s="159"/>
      <c r="ES44" s="159"/>
      <c r="ET44" s="159"/>
      <c r="EU44" s="159"/>
      <c r="EV44" s="159"/>
      <c r="EW44" s="159"/>
      <c r="EX44" s="159"/>
      <c r="EY44" s="159"/>
      <c r="EZ44" s="159"/>
      <c r="FA44" s="159"/>
      <c r="FB44" s="159"/>
      <c r="FC44" s="159"/>
      <c r="FD44" s="159"/>
      <c r="FE44" s="159"/>
      <c r="FF44" s="159"/>
      <c r="FG44" s="159"/>
      <c r="FH44" s="159"/>
      <c r="FI44" s="159"/>
      <c r="FJ44" s="159"/>
      <c r="FK44" s="159"/>
      <c r="FL44" s="159"/>
      <c r="FM44" s="159"/>
      <c r="FN44" s="159"/>
      <c r="FO44" s="159"/>
      <c r="FP44" s="159"/>
      <c r="FQ44" s="159"/>
      <c r="FR44" s="159"/>
      <c r="FS44" s="159"/>
      <c r="FT44" s="159"/>
      <c r="FU44" s="159"/>
      <c r="FV44" s="159"/>
      <c r="FW44" s="159"/>
      <c r="FX44" s="159"/>
      <c r="FY44" s="159"/>
      <c r="FZ44" s="159"/>
      <c r="GA44" s="159"/>
      <c r="GB44" s="159"/>
      <c r="GC44" s="159"/>
      <c r="GD44" s="159"/>
      <c r="GE44" s="159"/>
      <c r="GF44" s="159"/>
      <c r="GG44" s="159"/>
      <c r="GH44" s="159"/>
      <c r="GI44" s="159"/>
      <c r="GJ44" s="159"/>
      <c r="GK44" s="159"/>
      <c r="GL44" s="159"/>
      <c r="GM44" s="159"/>
      <c r="GN44" s="159"/>
      <c r="GO44" s="159"/>
      <c r="GP44" s="159"/>
      <c r="GQ44" s="159"/>
      <c r="GR44" s="159"/>
      <c r="GS44" s="159"/>
      <c r="GT44" s="159"/>
      <c r="GU44" s="159"/>
      <c r="GV44" s="159"/>
      <c r="GW44" s="159"/>
      <c r="GX44" s="159"/>
      <c r="GY44" s="159"/>
      <c r="GZ44" s="159"/>
      <c r="HA44" s="159"/>
      <c r="HB44" s="159"/>
      <c r="HC44" s="159"/>
      <c r="HD44" s="159"/>
      <c r="HE44" s="159"/>
      <c r="HF44" s="159"/>
      <c r="HG44" s="159"/>
      <c r="HH44" s="159"/>
      <c r="HI44" s="159"/>
      <c r="HJ44" s="159"/>
      <c r="HK44" s="159"/>
      <c r="HL44" s="159"/>
      <c r="HM44" s="159"/>
      <c r="HN44" s="159"/>
      <c r="HO44" s="159"/>
      <c r="HP44" s="159"/>
      <c r="HQ44" s="159"/>
      <c r="HR44" s="159"/>
      <c r="HS44" s="159"/>
      <c r="HT44" s="159"/>
      <c r="HU44" s="159"/>
      <c r="HV44" s="159"/>
      <c r="HW44" s="159"/>
      <c r="HX44" s="159"/>
      <c r="HY44" s="159"/>
      <c r="HZ44" s="159"/>
      <c r="IA44" s="159"/>
      <c r="IB44" s="159"/>
      <c r="IC44" s="159"/>
      <c r="ID44" s="159"/>
      <c r="IE44" s="159"/>
      <c r="IF44" s="159"/>
      <c r="IG44" s="159"/>
      <c r="IH44" s="159"/>
      <c r="II44" s="159"/>
      <c r="IJ44" s="159"/>
      <c r="IK44" s="159"/>
      <c r="IL44" s="159"/>
      <c r="IM44" s="159"/>
      <c r="IN44" s="159"/>
      <c r="IO44" s="159"/>
      <c r="IP44" s="159"/>
      <c r="IQ44" s="159"/>
      <c r="IR44" s="159"/>
      <c r="IS44" s="159"/>
      <c r="IT44" s="159"/>
      <c r="IU44" s="159"/>
      <c r="IV44" s="159"/>
      <c r="IW44" s="159"/>
    </row>
    <row r="45" spans="2:257" ht="15.9" customHeight="1" x14ac:dyDescent="0.3">
      <c r="B45" s="211" t="s">
        <v>233</v>
      </c>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c r="BN45" s="159"/>
      <c r="BO45" s="159"/>
      <c r="BP45" s="159"/>
      <c r="BQ45" s="159"/>
      <c r="BR45" s="159"/>
      <c r="BS45" s="159"/>
      <c r="BT45" s="159"/>
      <c r="BU45" s="159"/>
      <c r="BV45" s="159"/>
      <c r="BW45" s="159"/>
      <c r="BX45" s="159"/>
      <c r="BY45" s="159"/>
      <c r="BZ45" s="159"/>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c r="DJ45" s="159"/>
      <c r="DK45" s="159"/>
      <c r="DL45" s="159"/>
      <c r="DM45" s="159"/>
      <c r="DN45" s="159"/>
      <c r="DO45" s="159"/>
      <c r="DP45" s="159"/>
      <c r="DQ45" s="159"/>
      <c r="DR45" s="159"/>
      <c r="DS45" s="159"/>
      <c r="DT45" s="159"/>
      <c r="DU45" s="159"/>
      <c r="DV45" s="159"/>
      <c r="DW45" s="159"/>
      <c r="DX45" s="159"/>
      <c r="DY45" s="159"/>
      <c r="DZ45" s="159"/>
      <c r="EA45" s="159"/>
      <c r="EB45" s="159"/>
      <c r="EC45" s="159"/>
      <c r="ED45" s="159"/>
      <c r="EE45" s="159"/>
      <c r="EF45" s="159"/>
      <c r="EG45" s="159"/>
      <c r="EH45" s="159"/>
      <c r="EI45" s="159"/>
      <c r="EJ45" s="159"/>
      <c r="EK45" s="159"/>
      <c r="EL45" s="159"/>
      <c r="EM45" s="159"/>
      <c r="EN45" s="159"/>
      <c r="EO45" s="159"/>
      <c r="EP45" s="159"/>
      <c r="EQ45" s="159"/>
      <c r="ER45" s="159"/>
      <c r="ES45" s="159"/>
      <c r="ET45" s="159"/>
      <c r="EU45" s="159"/>
      <c r="EV45" s="159"/>
      <c r="EW45" s="159"/>
      <c r="EX45" s="159"/>
      <c r="EY45" s="159"/>
      <c r="EZ45" s="159"/>
      <c r="FA45" s="159"/>
      <c r="FB45" s="159"/>
      <c r="FC45" s="159"/>
      <c r="FD45" s="159"/>
      <c r="FE45" s="159"/>
      <c r="FF45" s="159"/>
      <c r="FG45" s="159"/>
      <c r="FH45" s="159"/>
      <c r="FI45" s="159"/>
      <c r="FJ45" s="159"/>
      <c r="FK45" s="159"/>
      <c r="FL45" s="159"/>
      <c r="FM45" s="159"/>
      <c r="FN45" s="159"/>
      <c r="FO45" s="159"/>
      <c r="FP45" s="159"/>
      <c r="FQ45" s="159"/>
      <c r="FR45" s="159"/>
      <c r="FS45" s="159"/>
      <c r="FT45" s="159"/>
      <c r="FU45" s="159"/>
      <c r="FV45" s="159"/>
      <c r="FW45" s="159"/>
      <c r="FX45" s="159"/>
      <c r="FY45" s="159"/>
      <c r="FZ45" s="159"/>
      <c r="GA45" s="159"/>
      <c r="GB45" s="159"/>
      <c r="GC45" s="159"/>
      <c r="GD45" s="159"/>
      <c r="GE45" s="159"/>
      <c r="GF45" s="159"/>
      <c r="GG45" s="159"/>
      <c r="GH45" s="159"/>
      <c r="GI45" s="159"/>
      <c r="GJ45" s="159"/>
      <c r="GK45" s="159"/>
      <c r="GL45" s="159"/>
      <c r="GM45" s="159"/>
      <c r="GN45" s="159"/>
      <c r="GO45" s="159"/>
      <c r="GP45" s="159"/>
      <c r="GQ45" s="159"/>
      <c r="GR45" s="159"/>
      <c r="GS45" s="159"/>
      <c r="GT45" s="159"/>
      <c r="GU45" s="159"/>
      <c r="GV45" s="159"/>
      <c r="GW45" s="159"/>
      <c r="GX45" s="159"/>
      <c r="GY45" s="159"/>
      <c r="GZ45" s="159"/>
      <c r="HA45" s="159"/>
      <c r="HB45" s="159"/>
      <c r="HC45" s="159"/>
      <c r="HD45" s="159"/>
      <c r="HE45" s="159"/>
      <c r="HF45" s="159"/>
      <c r="HG45" s="159"/>
      <c r="HH45" s="159"/>
      <c r="HI45" s="159"/>
      <c r="HJ45" s="159"/>
      <c r="HK45" s="159"/>
      <c r="HL45" s="159"/>
      <c r="HM45" s="159"/>
      <c r="HN45" s="159"/>
      <c r="HO45" s="159"/>
      <c r="HP45" s="159"/>
      <c r="HQ45" s="159"/>
      <c r="HR45" s="159"/>
      <c r="HS45" s="159"/>
      <c r="HT45" s="159"/>
      <c r="HU45" s="159"/>
      <c r="HV45" s="159"/>
      <c r="HW45" s="159"/>
      <c r="HX45" s="159"/>
      <c r="HY45" s="159"/>
      <c r="HZ45" s="159"/>
      <c r="IA45" s="159"/>
      <c r="IB45" s="159"/>
      <c r="IC45" s="159"/>
      <c r="ID45" s="159"/>
      <c r="IE45" s="159"/>
      <c r="IF45" s="159"/>
      <c r="IG45" s="159"/>
      <c r="IH45" s="159"/>
      <c r="II45" s="159"/>
      <c r="IJ45" s="159"/>
      <c r="IK45" s="159"/>
      <c r="IL45" s="159"/>
      <c r="IM45" s="159"/>
      <c r="IN45" s="159"/>
      <c r="IO45" s="159"/>
      <c r="IP45" s="159"/>
      <c r="IQ45" s="159"/>
      <c r="IR45" s="159"/>
      <c r="IS45" s="159"/>
      <c r="IT45" s="159"/>
      <c r="IU45" s="159"/>
      <c r="IV45" s="159"/>
      <c r="IW45" s="159"/>
    </row>
    <row r="46" spans="2:257" ht="15.9" customHeight="1" x14ac:dyDescent="0.3">
      <c r="B46" s="211" t="s">
        <v>234</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59"/>
      <c r="BR46" s="159"/>
      <c r="BS46" s="159"/>
      <c r="BT46" s="159"/>
      <c r="BU46" s="159"/>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c r="DJ46" s="159"/>
      <c r="DK46" s="159"/>
      <c r="DL46" s="159"/>
      <c r="DM46" s="159"/>
      <c r="DN46" s="159"/>
      <c r="DO46" s="159"/>
      <c r="DP46" s="159"/>
      <c r="DQ46" s="159"/>
      <c r="DR46" s="159"/>
      <c r="DS46" s="159"/>
      <c r="DT46" s="159"/>
      <c r="DU46" s="159"/>
      <c r="DV46" s="159"/>
      <c r="DW46" s="159"/>
      <c r="DX46" s="159"/>
      <c r="DY46" s="159"/>
      <c r="DZ46" s="159"/>
      <c r="EA46" s="159"/>
      <c r="EB46" s="159"/>
      <c r="EC46" s="159"/>
      <c r="ED46" s="159"/>
      <c r="EE46" s="159"/>
      <c r="EF46" s="159"/>
      <c r="EG46" s="159"/>
      <c r="EH46" s="159"/>
      <c r="EI46" s="159"/>
      <c r="EJ46" s="159"/>
      <c r="EK46" s="159"/>
      <c r="EL46" s="159"/>
      <c r="EM46" s="159"/>
      <c r="EN46" s="159"/>
      <c r="EO46" s="159"/>
      <c r="EP46" s="159"/>
      <c r="EQ46" s="159"/>
      <c r="ER46" s="159"/>
      <c r="ES46" s="159"/>
      <c r="ET46" s="159"/>
      <c r="EU46" s="159"/>
      <c r="EV46" s="159"/>
      <c r="EW46" s="159"/>
      <c r="EX46" s="159"/>
      <c r="EY46" s="159"/>
      <c r="EZ46" s="159"/>
      <c r="FA46" s="159"/>
      <c r="FB46" s="159"/>
      <c r="FC46" s="159"/>
      <c r="FD46" s="159"/>
      <c r="FE46" s="159"/>
      <c r="FF46" s="159"/>
      <c r="FG46" s="159"/>
      <c r="FH46" s="159"/>
      <c r="FI46" s="159"/>
      <c r="FJ46" s="159"/>
      <c r="FK46" s="159"/>
      <c r="FL46" s="159"/>
      <c r="FM46" s="159"/>
      <c r="FN46" s="159"/>
      <c r="FO46" s="159"/>
      <c r="FP46" s="159"/>
      <c r="FQ46" s="159"/>
      <c r="FR46" s="159"/>
      <c r="FS46" s="159"/>
      <c r="FT46" s="159"/>
      <c r="FU46" s="159"/>
      <c r="FV46" s="159"/>
      <c r="FW46" s="159"/>
      <c r="FX46" s="159"/>
      <c r="FY46" s="159"/>
      <c r="FZ46" s="159"/>
      <c r="GA46" s="159"/>
      <c r="GB46" s="159"/>
      <c r="GC46" s="159"/>
      <c r="GD46" s="159"/>
      <c r="GE46" s="159"/>
      <c r="GF46" s="159"/>
      <c r="GG46" s="159"/>
      <c r="GH46" s="159"/>
      <c r="GI46" s="159"/>
      <c r="GJ46" s="159"/>
      <c r="GK46" s="159"/>
      <c r="GL46" s="159"/>
      <c r="GM46" s="159"/>
      <c r="GN46" s="159"/>
      <c r="GO46" s="159"/>
      <c r="GP46" s="159"/>
      <c r="GQ46" s="159"/>
      <c r="GR46" s="159"/>
      <c r="GS46" s="159"/>
      <c r="GT46" s="159"/>
      <c r="GU46" s="159"/>
      <c r="GV46" s="159"/>
      <c r="GW46" s="159"/>
      <c r="GX46" s="159"/>
      <c r="GY46" s="159"/>
      <c r="GZ46" s="159"/>
      <c r="HA46" s="159"/>
      <c r="HB46" s="159"/>
      <c r="HC46" s="159"/>
      <c r="HD46" s="159"/>
      <c r="HE46" s="159"/>
      <c r="HF46" s="159"/>
      <c r="HG46" s="159"/>
      <c r="HH46" s="159"/>
      <c r="HI46" s="159"/>
      <c r="HJ46" s="159"/>
      <c r="HK46" s="159"/>
      <c r="HL46" s="159"/>
      <c r="HM46" s="159"/>
      <c r="HN46" s="159"/>
      <c r="HO46" s="159"/>
      <c r="HP46" s="159"/>
      <c r="HQ46" s="159"/>
      <c r="HR46" s="159"/>
      <c r="HS46" s="159"/>
      <c r="HT46" s="159"/>
      <c r="HU46" s="159"/>
      <c r="HV46" s="159"/>
      <c r="HW46" s="159"/>
      <c r="HX46" s="159"/>
      <c r="HY46" s="159"/>
      <c r="HZ46" s="159"/>
      <c r="IA46" s="159"/>
      <c r="IB46" s="159"/>
      <c r="IC46" s="159"/>
      <c r="ID46" s="159"/>
      <c r="IE46" s="159"/>
      <c r="IF46" s="159"/>
      <c r="IG46" s="159"/>
      <c r="IH46" s="159"/>
      <c r="II46" s="159"/>
      <c r="IJ46" s="159"/>
      <c r="IK46" s="159"/>
      <c r="IL46" s="159"/>
      <c r="IM46" s="159"/>
      <c r="IN46" s="159"/>
      <c r="IO46" s="159"/>
      <c r="IP46" s="159"/>
      <c r="IQ46" s="159"/>
      <c r="IR46" s="159"/>
      <c r="IS46" s="159"/>
      <c r="IT46" s="159"/>
      <c r="IU46" s="159"/>
      <c r="IV46" s="159"/>
      <c r="IW46" s="159"/>
    </row>
    <row r="47" spans="2:257" ht="3.75" customHeight="1" x14ac:dyDescent="0.25">
      <c r="B47" s="11"/>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59"/>
      <c r="BQ47" s="159"/>
      <c r="BR47" s="159"/>
      <c r="BS47" s="159"/>
      <c r="BT47" s="159"/>
      <c r="BU47" s="159"/>
      <c r="BV47" s="159"/>
      <c r="BW47" s="159"/>
      <c r="BX47" s="159"/>
      <c r="BY47" s="159"/>
      <c r="BZ47" s="159"/>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c r="DJ47" s="159"/>
      <c r="DK47" s="159"/>
      <c r="DL47" s="159"/>
      <c r="DM47" s="159"/>
      <c r="DN47" s="159"/>
      <c r="DO47" s="159"/>
      <c r="DP47" s="159"/>
      <c r="DQ47" s="159"/>
      <c r="DR47" s="159"/>
      <c r="DS47" s="159"/>
      <c r="DT47" s="159"/>
      <c r="DU47" s="159"/>
      <c r="DV47" s="159"/>
      <c r="DW47" s="159"/>
      <c r="DX47" s="159"/>
      <c r="DY47" s="159"/>
      <c r="DZ47" s="159"/>
      <c r="EA47" s="159"/>
      <c r="EB47" s="159"/>
      <c r="EC47" s="159"/>
      <c r="ED47" s="159"/>
      <c r="EE47" s="159"/>
      <c r="EF47" s="159"/>
      <c r="EG47" s="159"/>
      <c r="EH47" s="159"/>
      <c r="EI47" s="159"/>
      <c r="EJ47" s="159"/>
      <c r="EK47" s="159"/>
      <c r="EL47" s="159"/>
      <c r="EM47" s="159"/>
      <c r="EN47" s="159"/>
      <c r="EO47" s="159"/>
      <c r="EP47" s="159"/>
      <c r="EQ47" s="159"/>
      <c r="ER47" s="159"/>
      <c r="ES47" s="159"/>
      <c r="ET47" s="159"/>
      <c r="EU47" s="159"/>
      <c r="EV47" s="159"/>
      <c r="EW47" s="159"/>
      <c r="EX47" s="159"/>
      <c r="EY47" s="159"/>
      <c r="EZ47" s="159"/>
      <c r="FA47" s="159"/>
      <c r="FB47" s="159"/>
      <c r="FC47" s="159"/>
      <c r="FD47" s="159"/>
      <c r="FE47" s="159"/>
      <c r="FF47" s="159"/>
      <c r="FG47" s="159"/>
      <c r="FH47" s="159"/>
      <c r="FI47" s="159"/>
      <c r="FJ47" s="159"/>
      <c r="FK47" s="159"/>
      <c r="FL47" s="159"/>
      <c r="FM47" s="159"/>
      <c r="FN47" s="159"/>
      <c r="FO47" s="159"/>
      <c r="FP47" s="159"/>
      <c r="FQ47" s="159"/>
      <c r="FR47" s="159"/>
      <c r="FS47" s="159"/>
      <c r="FT47" s="159"/>
      <c r="FU47" s="159"/>
      <c r="FV47" s="159"/>
      <c r="FW47" s="159"/>
      <c r="FX47" s="159"/>
      <c r="FY47" s="159"/>
      <c r="FZ47" s="159"/>
      <c r="GA47" s="159"/>
      <c r="GB47" s="159"/>
      <c r="GC47" s="159"/>
      <c r="GD47" s="159"/>
      <c r="GE47" s="159"/>
      <c r="GF47" s="159"/>
      <c r="GG47" s="159"/>
      <c r="GH47" s="159"/>
      <c r="GI47" s="159"/>
      <c r="GJ47" s="159"/>
      <c r="GK47" s="159"/>
      <c r="GL47" s="159"/>
      <c r="GM47" s="159"/>
      <c r="GN47" s="159"/>
      <c r="GO47" s="159"/>
      <c r="GP47" s="159"/>
      <c r="GQ47" s="159"/>
      <c r="GR47" s="159"/>
      <c r="GS47" s="159"/>
      <c r="GT47" s="159"/>
      <c r="GU47" s="159"/>
      <c r="GV47" s="159"/>
      <c r="GW47" s="159"/>
      <c r="GX47" s="159"/>
      <c r="GY47" s="159"/>
      <c r="GZ47" s="159"/>
      <c r="HA47" s="159"/>
      <c r="HB47" s="159"/>
      <c r="HC47" s="159"/>
      <c r="HD47" s="159"/>
      <c r="HE47" s="159"/>
      <c r="HF47" s="159"/>
      <c r="HG47" s="159"/>
      <c r="HH47" s="159"/>
      <c r="HI47" s="159"/>
      <c r="HJ47" s="159"/>
      <c r="HK47" s="159"/>
      <c r="HL47" s="159"/>
      <c r="HM47" s="159"/>
      <c r="HN47" s="159"/>
      <c r="HO47" s="159"/>
      <c r="HP47" s="159"/>
      <c r="HQ47" s="159"/>
      <c r="HR47" s="159"/>
      <c r="HS47" s="159"/>
      <c r="HT47" s="159"/>
      <c r="HU47" s="159"/>
      <c r="HV47" s="159"/>
      <c r="HW47" s="159"/>
      <c r="HX47" s="159"/>
      <c r="HY47" s="159"/>
      <c r="HZ47" s="159"/>
      <c r="IA47" s="159"/>
      <c r="IB47" s="159"/>
      <c r="IC47" s="159"/>
      <c r="ID47" s="159"/>
      <c r="IE47" s="159"/>
      <c r="IF47" s="159"/>
      <c r="IG47" s="159"/>
      <c r="IH47" s="159"/>
      <c r="II47" s="159"/>
      <c r="IJ47" s="159"/>
      <c r="IK47" s="159"/>
      <c r="IL47" s="159"/>
      <c r="IM47" s="159"/>
      <c r="IN47" s="159"/>
      <c r="IO47" s="159"/>
      <c r="IP47" s="159"/>
      <c r="IQ47" s="159"/>
      <c r="IR47" s="159"/>
      <c r="IS47" s="159"/>
      <c r="IT47" s="159"/>
      <c r="IU47" s="159"/>
      <c r="IV47" s="159"/>
      <c r="IW47" s="159"/>
    </row>
    <row r="48" spans="2:257" ht="18.899999999999999" customHeight="1" x14ac:dyDescent="0.25">
      <c r="B48" s="9" t="s">
        <v>4</v>
      </c>
    </row>
    <row r="49" spans="2:2" ht="3.75" customHeight="1" x14ac:dyDescent="0.25">
      <c r="B49" s="11"/>
    </row>
    <row r="50" spans="2:2" ht="15.9" customHeight="1" x14ac:dyDescent="0.3">
      <c r="B50" s="211" t="s">
        <v>235</v>
      </c>
    </row>
    <row r="51" spans="2:2" ht="15.9" customHeight="1" x14ac:dyDescent="0.3">
      <c r="B51" s="211" t="s">
        <v>236</v>
      </c>
    </row>
    <row r="52" spans="2:2" ht="18.899999999999999" customHeight="1" x14ac:dyDescent="0.25">
      <c r="B52" s="212"/>
    </row>
  </sheetData>
  <sheetProtection algorithmName="SHA-512" hashValue="rjrZf7sTabPHnm2i47SuPGq6C4STSaq8vDtt0lHxD8BdHnUNr+o5q+JU5Vkr3AoLCIVHa2CUfqCTg9N51MQ2zg==" saltValue="/TAngSLGYhEci3VV1kONHg==" spinCount="100000" sheet="1" objects="1" scenarios="1" selectLockedCells="1" selectUnlockedCells="1"/>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3" location="'24'!A1" display="Quadro 24. Tipologia de infrações" xr:uid="{57931960-3986-4CB5-9568-77F45EF3ACFF}"/>
    <hyperlink ref="B51" location="'29'!A1" display="Quadro 29. Número de cartas cassadas" xr:uid="{1AF0737A-C606-464B-95F6-0D6FDD50E389}"/>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2"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1" location="'22'!A1" display="Quadro 22. Condutores e veículos fiscalizados" xr:uid="{51CC3DEA-BF6F-4800-A0CF-C569EA770E37}"/>
    <hyperlink ref="B44" location="'25'!A1" display="Quadro 25. Infrações por excesso de velocidade" xr:uid="{46FF14C0-97E7-414C-A310-515D1EB19A0C}"/>
    <hyperlink ref="B45" location="'26'!A1" display="Quadro 26. Infrações por influência de álcool" xr:uid="{58D4CBAE-72BD-488C-87C4-9CA441DEF0EE}"/>
    <hyperlink ref="B46" location="'27'!A1" display="Quadro 27. Detenções" xr:uid="{A004FAF7-723B-43CD-90BA-1CE93D65B6A3}"/>
    <hyperlink ref="B50" location="'28'!A1" display="Quadro 28. Distribuição de condutores com perda de pontos pelo n.º de pontos disponíveis" xr:uid="{792D6882-B96E-41F0-A968-6D3A246985DE}"/>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23"/>
  <sheetViews>
    <sheetView showGridLines="0" zoomScale="90" zoomScaleNormal="90" workbookViewId="0">
      <selection activeCell="R4" sqref="R4"/>
    </sheetView>
  </sheetViews>
  <sheetFormatPr defaultColWidth="9.109375" defaultRowHeight="13.8" x14ac:dyDescent="0.25"/>
  <cols>
    <col min="1" max="1" width="18.6640625" style="162" customWidth="1"/>
    <col min="2" max="16" width="7.88671875" style="162" customWidth="1"/>
    <col min="17" max="17" width="3" style="162" customWidth="1"/>
    <col min="18" max="16384" width="9.109375" style="162"/>
  </cols>
  <sheetData>
    <row r="1" spans="1:27" ht="6" customHeight="1" x14ac:dyDescent="0.25"/>
    <row r="2" spans="1:27" ht="18.899999999999999" customHeight="1" x14ac:dyDescent="0.3">
      <c r="A2" s="13" t="s">
        <v>187</v>
      </c>
      <c r="B2" s="13"/>
      <c r="C2" s="13"/>
      <c r="D2" s="13"/>
      <c r="E2" s="14"/>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64" t="s">
        <v>209</v>
      </c>
      <c r="B4" s="256" t="s">
        <v>6</v>
      </c>
      <c r="C4" s="257"/>
      <c r="D4" s="258"/>
      <c r="E4" s="257" t="s">
        <v>31</v>
      </c>
      <c r="F4" s="257"/>
      <c r="G4" s="257"/>
      <c r="H4" s="256" t="s">
        <v>18</v>
      </c>
      <c r="I4" s="257"/>
      <c r="J4" s="258"/>
      <c r="K4" s="257" t="s">
        <v>20</v>
      </c>
      <c r="L4" s="257"/>
      <c r="M4" s="257"/>
      <c r="N4" s="256" t="s">
        <v>24</v>
      </c>
      <c r="O4" s="257"/>
      <c r="P4" s="257"/>
      <c r="Q4" s="15"/>
      <c r="R4" s="15"/>
      <c r="S4" s="15"/>
      <c r="T4" s="15"/>
      <c r="U4" s="15"/>
      <c r="V4" s="15"/>
      <c r="W4" s="15"/>
      <c r="X4" s="15"/>
      <c r="Y4" s="15"/>
      <c r="Z4" s="15"/>
      <c r="AA4" s="15"/>
    </row>
    <row r="5" spans="1:27" ht="30" customHeight="1" x14ac:dyDescent="0.25">
      <c r="A5" s="265"/>
      <c r="B5" s="70">
        <v>2019</v>
      </c>
      <c r="C5" s="71">
        <v>2022</v>
      </c>
      <c r="D5" s="86">
        <v>2023</v>
      </c>
      <c r="E5" s="71">
        <v>2019</v>
      </c>
      <c r="F5" s="71">
        <v>2022</v>
      </c>
      <c r="G5" s="85">
        <v>2023</v>
      </c>
      <c r="H5" s="70">
        <v>2019</v>
      </c>
      <c r="I5" s="71">
        <v>2022</v>
      </c>
      <c r="J5" s="86">
        <v>2023</v>
      </c>
      <c r="K5" s="71">
        <v>2019</v>
      </c>
      <c r="L5" s="71">
        <v>2022</v>
      </c>
      <c r="M5" s="85">
        <v>2023</v>
      </c>
      <c r="N5" s="138">
        <v>2019</v>
      </c>
      <c r="O5" s="141">
        <v>2022</v>
      </c>
      <c r="P5" s="142">
        <v>2023</v>
      </c>
      <c r="Q5" s="15"/>
      <c r="R5" s="15"/>
      <c r="S5" s="15"/>
      <c r="T5" s="15"/>
      <c r="U5" s="15"/>
      <c r="V5" s="15"/>
      <c r="W5" s="15"/>
      <c r="X5" s="15"/>
      <c r="Y5" s="15"/>
      <c r="Z5" s="15"/>
      <c r="AA5" s="15"/>
    </row>
    <row r="6" spans="1:27" ht="18.899999999999999" customHeight="1" x14ac:dyDescent="0.25">
      <c r="A6" s="18" t="s">
        <v>66</v>
      </c>
      <c r="B6" s="87">
        <v>4767</v>
      </c>
      <c r="C6" s="23">
        <v>4018</v>
      </c>
      <c r="D6" s="104">
        <v>4194</v>
      </c>
      <c r="E6" s="23">
        <v>61</v>
      </c>
      <c r="F6" s="23">
        <v>59</v>
      </c>
      <c r="G6" s="23">
        <v>48</v>
      </c>
      <c r="H6" s="87">
        <v>411</v>
      </c>
      <c r="I6" s="23">
        <v>315</v>
      </c>
      <c r="J6" s="104">
        <v>322</v>
      </c>
      <c r="K6" s="23">
        <v>4732</v>
      </c>
      <c r="L6" s="23">
        <v>3967</v>
      </c>
      <c r="M6" s="23">
        <v>4151</v>
      </c>
      <c r="N6" s="157">
        <f t="shared" ref="N6:N8" si="0">E6/B6*100</f>
        <v>1.2796307950492973</v>
      </c>
      <c r="O6" s="158">
        <f t="shared" ref="O6:O8" si="1">F6/C6*100</f>
        <v>1.4683922349427576</v>
      </c>
      <c r="P6" s="158">
        <f t="shared" ref="P6:P8" si="2">G6/D6*100</f>
        <v>1.144492131616595</v>
      </c>
      <c r="Q6" s="15"/>
      <c r="R6" s="15"/>
      <c r="S6" s="15"/>
      <c r="T6" s="15"/>
      <c r="U6" s="15"/>
      <c r="V6" s="15"/>
      <c r="W6" s="15"/>
      <c r="X6" s="15"/>
      <c r="Y6" s="15"/>
      <c r="Z6" s="15"/>
      <c r="AA6" s="15"/>
    </row>
    <row r="7" spans="1:27" ht="18.899999999999999" customHeight="1" x14ac:dyDescent="0.25">
      <c r="A7" s="18" t="s">
        <v>67</v>
      </c>
      <c r="B7" s="87">
        <v>17261</v>
      </c>
      <c r="C7" s="23">
        <v>15747</v>
      </c>
      <c r="D7" s="104">
        <v>17009</v>
      </c>
      <c r="E7" s="23">
        <v>175</v>
      </c>
      <c r="F7" s="23">
        <v>167</v>
      </c>
      <c r="G7" s="23">
        <v>173</v>
      </c>
      <c r="H7" s="87">
        <v>918</v>
      </c>
      <c r="I7" s="23">
        <v>912</v>
      </c>
      <c r="J7" s="104">
        <v>1017</v>
      </c>
      <c r="K7" s="23">
        <v>22968</v>
      </c>
      <c r="L7" s="23">
        <v>20108</v>
      </c>
      <c r="M7" s="23">
        <v>21738</v>
      </c>
      <c r="N7" s="143">
        <f t="shared" si="0"/>
        <v>1.013846242975494</v>
      </c>
      <c r="O7" s="144">
        <f t="shared" si="1"/>
        <v>1.0605194640248936</v>
      </c>
      <c r="P7" s="144">
        <f t="shared" si="2"/>
        <v>1.0171085895702277</v>
      </c>
      <c r="Q7" s="15"/>
      <c r="R7" s="15"/>
      <c r="S7" s="15"/>
      <c r="T7" s="15"/>
      <c r="U7" s="15"/>
      <c r="V7" s="15"/>
      <c r="W7" s="15"/>
      <c r="X7" s="15"/>
      <c r="Y7" s="15"/>
      <c r="Z7" s="15"/>
      <c r="AA7" s="15"/>
    </row>
    <row r="8" spans="1:27" ht="18.899999999999999" customHeight="1" x14ac:dyDescent="0.25">
      <c r="A8" s="18" t="s">
        <v>68</v>
      </c>
      <c r="B8" s="87">
        <v>10678</v>
      </c>
      <c r="C8" s="23">
        <v>10466</v>
      </c>
      <c r="D8" s="104">
        <v>11023</v>
      </c>
      <c r="E8" s="23">
        <v>201</v>
      </c>
      <c r="F8" s="23">
        <v>195</v>
      </c>
      <c r="G8" s="23">
        <v>210</v>
      </c>
      <c r="H8" s="87">
        <v>799</v>
      </c>
      <c r="I8" s="23">
        <v>863</v>
      </c>
      <c r="J8" s="104">
        <v>902</v>
      </c>
      <c r="K8" s="23">
        <v>11910</v>
      </c>
      <c r="L8" s="23">
        <v>11392</v>
      </c>
      <c r="M8" s="23">
        <v>11934</v>
      </c>
      <c r="N8" s="143">
        <f t="shared" si="0"/>
        <v>1.8823749765873758</v>
      </c>
      <c r="O8" s="144">
        <f t="shared" si="1"/>
        <v>1.8631759984712404</v>
      </c>
      <c r="P8" s="144">
        <f t="shared" si="2"/>
        <v>1.9051075024947837</v>
      </c>
      <c r="Q8" s="15"/>
      <c r="R8" s="15"/>
      <c r="S8" s="15"/>
      <c r="T8" s="15"/>
      <c r="U8" s="15"/>
      <c r="V8" s="15"/>
      <c r="W8" s="15"/>
      <c r="X8" s="15"/>
      <c r="Y8" s="15"/>
      <c r="Z8" s="15"/>
      <c r="AA8" s="15"/>
    </row>
    <row r="9" spans="1:27" ht="18.899999999999999" customHeight="1" thickBot="1" x14ac:dyDescent="0.3">
      <c r="A9" s="24" t="s">
        <v>35</v>
      </c>
      <c r="B9" s="68">
        <f>SUM(B6:B8)</f>
        <v>32706</v>
      </c>
      <c r="C9" s="25">
        <f t="shared" ref="C9:M9" si="3">SUM(C6:C8)</f>
        <v>30231</v>
      </c>
      <c r="D9" s="69">
        <f t="shared" si="3"/>
        <v>32226</v>
      </c>
      <c r="E9" s="25">
        <f t="shared" si="3"/>
        <v>437</v>
      </c>
      <c r="F9" s="25">
        <f t="shared" si="3"/>
        <v>421</v>
      </c>
      <c r="G9" s="25">
        <f t="shared" si="3"/>
        <v>431</v>
      </c>
      <c r="H9" s="68">
        <f t="shared" si="3"/>
        <v>2128</v>
      </c>
      <c r="I9" s="25">
        <f t="shared" si="3"/>
        <v>2090</v>
      </c>
      <c r="J9" s="69">
        <f t="shared" si="3"/>
        <v>2241</v>
      </c>
      <c r="K9" s="25">
        <f t="shared" si="3"/>
        <v>39610</v>
      </c>
      <c r="L9" s="25">
        <f t="shared" si="3"/>
        <v>35467</v>
      </c>
      <c r="M9" s="25">
        <f t="shared" si="3"/>
        <v>37823</v>
      </c>
      <c r="N9" s="88">
        <f>E9/B9*100</f>
        <v>1.3361462728551337</v>
      </c>
      <c r="O9" s="40">
        <f>F9/C9*100</f>
        <v>1.3926102345274718</v>
      </c>
      <c r="P9" s="40">
        <f>G9/D9*100</f>
        <v>1.3374294048283994</v>
      </c>
      <c r="Q9" s="15"/>
      <c r="R9" s="15"/>
      <c r="S9" s="15"/>
      <c r="T9" s="15"/>
      <c r="U9" s="15"/>
      <c r="V9" s="15"/>
      <c r="W9" s="15"/>
      <c r="X9" s="15"/>
      <c r="Y9" s="15"/>
      <c r="Z9" s="15"/>
      <c r="AA9" s="15"/>
    </row>
    <row r="10" spans="1:27" ht="18.899999999999999"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3">
      <c r="A11" s="13" t="s">
        <v>188</v>
      </c>
      <c r="B11" s="13"/>
      <c r="C11" s="13"/>
      <c r="D11" s="13"/>
      <c r="E11" s="161"/>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thickBot="1" x14ac:dyDescent="0.35">
      <c r="A12" s="13"/>
      <c r="B12" s="14"/>
      <c r="C12" s="14"/>
      <c r="D12" s="14"/>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264" t="s">
        <v>209</v>
      </c>
      <c r="B13" s="256" t="s">
        <v>6</v>
      </c>
      <c r="C13" s="257"/>
      <c r="D13" s="258"/>
      <c r="E13" s="256" t="s">
        <v>31</v>
      </c>
      <c r="F13" s="257"/>
      <c r="G13" s="258"/>
      <c r="H13" s="256" t="s">
        <v>18</v>
      </c>
      <c r="I13" s="257"/>
      <c r="J13" s="258"/>
      <c r="K13" s="257" t="s">
        <v>20</v>
      </c>
      <c r="L13" s="257"/>
      <c r="M13" s="257"/>
      <c r="N13" s="256" t="s">
        <v>24</v>
      </c>
      <c r="O13" s="257"/>
      <c r="P13" s="257"/>
      <c r="Q13" s="15"/>
      <c r="R13" s="15"/>
      <c r="S13" s="15"/>
      <c r="T13" s="15"/>
      <c r="U13" s="15"/>
      <c r="V13" s="15"/>
      <c r="W13" s="15"/>
      <c r="X13" s="15"/>
      <c r="Y13" s="15"/>
      <c r="Z13" s="15"/>
      <c r="AA13" s="15"/>
    </row>
    <row r="14" spans="1:27" ht="18.899999999999999" customHeight="1" x14ac:dyDescent="0.25">
      <c r="A14" s="266"/>
      <c r="B14" s="268" t="s">
        <v>164</v>
      </c>
      <c r="C14" s="269"/>
      <c r="D14" s="269"/>
      <c r="E14" s="269"/>
      <c r="F14" s="269"/>
      <c r="G14" s="269"/>
      <c r="H14" s="269"/>
      <c r="I14" s="269"/>
      <c r="J14" s="269"/>
      <c r="K14" s="269"/>
      <c r="L14" s="269"/>
      <c r="M14" s="269"/>
      <c r="N14" s="269"/>
      <c r="O14" s="269"/>
      <c r="P14" s="269"/>
      <c r="Q14" s="15"/>
      <c r="R14" s="15"/>
      <c r="S14" s="15"/>
      <c r="T14" s="15"/>
      <c r="U14" s="15"/>
      <c r="V14" s="15"/>
      <c r="W14" s="15"/>
      <c r="X14" s="15"/>
      <c r="Y14" s="15"/>
      <c r="Z14" s="15"/>
      <c r="AA14" s="15"/>
    </row>
    <row r="15" spans="1:27" ht="18.899999999999999" customHeight="1" x14ac:dyDescent="0.25">
      <c r="A15" s="267"/>
      <c r="B15" s="90" t="s">
        <v>162</v>
      </c>
      <c r="C15" s="89" t="s">
        <v>163</v>
      </c>
      <c r="D15" s="91"/>
      <c r="E15" s="89" t="s">
        <v>162</v>
      </c>
      <c r="F15" s="89" t="s">
        <v>163</v>
      </c>
      <c r="G15" s="89"/>
      <c r="H15" s="94" t="s">
        <v>162</v>
      </c>
      <c r="I15" s="89" t="s">
        <v>163</v>
      </c>
      <c r="J15" s="91"/>
      <c r="K15" s="89" t="s">
        <v>162</v>
      </c>
      <c r="L15" s="89" t="s">
        <v>163</v>
      </c>
      <c r="M15" s="89"/>
      <c r="N15" s="94" t="s">
        <v>162</v>
      </c>
      <c r="O15" s="89" t="s">
        <v>163</v>
      </c>
      <c r="P15" s="89"/>
      <c r="Q15" s="15"/>
      <c r="R15" s="15"/>
      <c r="S15" s="15"/>
      <c r="T15" s="15"/>
      <c r="U15" s="15"/>
      <c r="V15" s="15"/>
      <c r="W15" s="15"/>
      <c r="X15" s="15"/>
      <c r="Y15" s="15"/>
      <c r="Z15" s="15"/>
      <c r="AA15" s="15"/>
    </row>
    <row r="16" spans="1:27" ht="18.899999999999999" customHeight="1" x14ac:dyDescent="0.25">
      <c r="A16" s="18" t="s">
        <v>66</v>
      </c>
      <c r="B16" s="92">
        <f>(D6/B6)-1</f>
        <v>-0.1202013845185651</v>
      </c>
      <c r="C16" s="37">
        <f>(D6/C6)-1</f>
        <v>4.380288700846191E-2</v>
      </c>
      <c r="D16" s="170"/>
      <c r="E16" s="37">
        <f>(G6/E6)-1</f>
        <v>-0.21311475409836067</v>
      </c>
      <c r="F16" s="37">
        <f>(G6/F6)-1</f>
        <v>-0.18644067796610164</v>
      </c>
      <c r="H16" s="92">
        <f>(J6/H6)-1</f>
        <v>-0.21654501216545008</v>
      </c>
      <c r="I16" s="37">
        <f>(J6/I6)-1</f>
        <v>2.2222222222222143E-2</v>
      </c>
      <c r="J16" s="170"/>
      <c r="K16" s="37">
        <f>(M6/K6)-1</f>
        <v>-0.12278106508875741</v>
      </c>
      <c r="L16" s="37">
        <f>(M6/L6)-1</f>
        <v>4.6382656919586651E-2</v>
      </c>
      <c r="N16" s="92">
        <f>(P6/N6)-1</f>
        <v>-0.10560754239076919</v>
      </c>
      <c r="O16" s="37">
        <f>(P6/O6)-1</f>
        <v>-0.22058146019737646</v>
      </c>
      <c r="P16" s="15"/>
      <c r="Q16" s="15"/>
      <c r="R16" s="15"/>
      <c r="S16" s="15"/>
      <c r="T16" s="15"/>
      <c r="U16" s="15"/>
      <c r="V16" s="15"/>
      <c r="W16" s="15"/>
      <c r="X16" s="15"/>
      <c r="Y16" s="15"/>
      <c r="Z16" s="15"/>
      <c r="AA16" s="15"/>
    </row>
    <row r="17" spans="1:27" ht="18.899999999999999" customHeight="1" x14ac:dyDescent="0.25">
      <c r="A17" s="18" t="s">
        <v>67</v>
      </c>
      <c r="B17" s="92">
        <f t="shared" ref="B17:B18" si="4">(D7/B7)-1</f>
        <v>-1.4599385898847128E-2</v>
      </c>
      <c r="C17" s="37">
        <f t="shared" ref="C17:C19" si="5">(D7/C7)-1</f>
        <v>8.0142249317330272E-2</v>
      </c>
      <c r="D17" s="170"/>
      <c r="E17" s="37">
        <f t="shared" ref="E17:E18" si="6">(G7/E7)-1</f>
        <v>-1.1428571428571455E-2</v>
      </c>
      <c r="F17" s="37">
        <f t="shared" ref="F17:F19" si="7">(G7/F7)-1</f>
        <v>3.5928143712574911E-2</v>
      </c>
      <c r="H17" s="92">
        <f t="shared" ref="H17:H18" si="8">(J7/H7)-1</f>
        <v>0.10784313725490202</v>
      </c>
      <c r="I17" s="37">
        <f t="shared" ref="I17:I19" si="9">(J7/I7)-1</f>
        <v>0.11513157894736836</v>
      </c>
      <c r="J17" s="170"/>
      <c r="K17" s="37">
        <f t="shared" ref="K17:K18" si="10">(M7/K7)-1</f>
        <v>-5.3552769070010497E-2</v>
      </c>
      <c r="L17" s="37">
        <f t="shared" ref="L17:L19" si="11">(M7/L7)-1</f>
        <v>8.1062263775611765E-2</v>
      </c>
      <c r="N17" s="92">
        <f t="shared" ref="N17:N19" si="12">(P7/N7)-1</f>
        <v>3.2177922612399712E-3</v>
      </c>
      <c r="O17" s="37">
        <f t="shared" ref="O17:O19" si="13">(P7/O7)-1</f>
        <v>-4.0933595211833818E-2</v>
      </c>
      <c r="P17" s="15"/>
      <c r="Q17" s="15"/>
      <c r="R17" s="15"/>
      <c r="S17" s="15"/>
      <c r="T17" s="15"/>
      <c r="U17" s="15"/>
      <c r="V17" s="15"/>
      <c r="W17" s="15"/>
      <c r="X17" s="15"/>
      <c r="Y17" s="15"/>
      <c r="Z17" s="15"/>
      <c r="AA17" s="15"/>
    </row>
    <row r="18" spans="1:27" ht="18.899999999999999" customHeight="1" x14ac:dyDescent="0.25">
      <c r="A18" s="18" t="s">
        <v>68</v>
      </c>
      <c r="B18" s="92">
        <f t="shared" si="4"/>
        <v>3.2309421239932634E-2</v>
      </c>
      <c r="C18" s="37">
        <f t="shared" si="5"/>
        <v>5.3219950315306797E-2</v>
      </c>
      <c r="D18" s="170"/>
      <c r="E18" s="37">
        <f t="shared" si="6"/>
        <v>4.4776119402984982E-2</v>
      </c>
      <c r="F18" s="37">
        <f t="shared" si="7"/>
        <v>7.6923076923076872E-2</v>
      </c>
      <c r="H18" s="92">
        <f t="shared" si="8"/>
        <v>0.12891113892365458</v>
      </c>
      <c r="I18" s="37">
        <f t="shared" si="9"/>
        <v>4.5191193511008088E-2</v>
      </c>
      <c r="J18" s="170"/>
      <c r="K18" s="37">
        <f t="shared" si="10"/>
        <v>2.0151133501260521E-3</v>
      </c>
      <c r="L18" s="37">
        <f t="shared" si="11"/>
        <v>4.7577247191011196E-2</v>
      </c>
      <c r="N18" s="92">
        <f t="shared" si="12"/>
        <v>1.207651301688073E-2</v>
      </c>
      <c r="O18" s="37">
        <f t="shared" si="13"/>
        <v>2.2505390826174532E-2</v>
      </c>
      <c r="P18" s="15"/>
      <c r="Q18" s="15"/>
      <c r="R18" s="15"/>
      <c r="S18" s="15"/>
      <c r="T18" s="15"/>
      <c r="U18" s="15"/>
      <c r="V18" s="15"/>
      <c r="W18" s="15"/>
      <c r="X18" s="15"/>
      <c r="Y18" s="15"/>
      <c r="Z18" s="15"/>
      <c r="AA18" s="15"/>
    </row>
    <row r="19" spans="1:27" ht="18.899999999999999" customHeight="1" thickBot="1" x14ac:dyDescent="0.3">
      <c r="A19" s="24" t="s">
        <v>35</v>
      </c>
      <c r="B19" s="93">
        <f>(D9/B9)-1</f>
        <v>-1.4676206200697095E-2</v>
      </c>
      <c r="C19" s="76">
        <f t="shared" si="5"/>
        <v>6.5991862657536871E-2</v>
      </c>
      <c r="D19" s="195"/>
      <c r="E19" s="76">
        <f>(G9/E9)-1</f>
        <v>-1.3729977116704761E-2</v>
      </c>
      <c r="F19" s="76">
        <f t="shared" si="7"/>
        <v>2.3752969121140222E-2</v>
      </c>
      <c r="G19" s="194"/>
      <c r="H19" s="93">
        <f>(J9/H9)-1</f>
        <v>5.3101503759398483E-2</v>
      </c>
      <c r="I19" s="76">
        <f t="shared" si="9"/>
        <v>7.2248803827751118E-2</v>
      </c>
      <c r="J19" s="195"/>
      <c r="K19" s="76">
        <f>(M9/K9)-1</f>
        <v>-4.5114869982327721E-2</v>
      </c>
      <c r="L19" s="76">
        <f t="shared" si="11"/>
        <v>6.6427947105760277E-2</v>
      </c>
      <c r="M19" s="194"/>
      <c r="N19" s="93">
        <f t="shared" si="12"/>
        <v>9.6032298209691724E-4</v>
      </c>
      <c r="O19" s="76">
        <f t="shared" si="13"/>
        <v>-3.9624029991274456E-2</v>
      </c>
      <c r="P19" s="196"/>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sheetData>
  <sheetProtection algorithmName="SHA-512" hashValue="ng5Xhfb4ZBY0B4YuLfp+mKiUQRhJlUjWmiI3OTS9fYE/S5iLdRFL2GNgNrfo8TIObdrziZGGBe+jg0hduDotIg==" saltValue="dimjVbbP5F9dCzbuMRuk0g==" spinCount="100000" sheet="1" objects="1" scenarios="1" selectLockedCells="1" selectUnlockedCells="1"/>
  <mergeCells count="13">
    <mergeCell ref="A13:A15"/>
    <mergeCell ref="N4:P4"/>
    <mergeCell ref="A4:A5"/>
    <mergeCell ref="B4:D4"/>
    <mergeCell ref="E4:G4"/>
    <mergeCell ref="H4:J4"/>
    <mergeCell ref="K4:M4"/>
    <mergeCell ref="N13:P13"/>
    <mergeCell ref="B14:P14"/>
    <mergeCell ref="B13:D13"/>
    <mergeCell ref="E13:G13"/>
    <mergeCell ref="H13:J13"/>
    <mergeCell ref="K13:M13"/>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34"/>
  <sheetViews>
    <sheetView showGridLines="0" zoomScale="90" zoomScaleNormal="90" workbookViewId="0">
      <selection activeCell="R4" sqref="R4"/>
    </sheetView>
  </sheetViews>
  <sheetFormatPr defaultColWidth="9.109375" defaultRowHeight="13.8" x14ac:dyDescent="0.25"/>
  <cols>
    <col min="1" max="1" width="22.109375" style="162" customWidth="1"/>
    <col min="2" max="16" width="7.88671875" style="162" customWidth="1"/>
    <col min="17" max="17" width="2.44140625" style="162" customWidth="1"/>
    <col min="18" max="16384" width="9.109375" style="162"/>
  </cols>
  <sheetData>
    <row r="1" spans="1:27" ht="5.25" customHeight="1" x14ac:dyDescent="0.25"/>
    <row r="2" spans="1:27" ht="18.899999999999999" customHeight="1" x14ac:dyDescent="0.3">
      <c r="A2" s="13" t="s">
        <v>189</v>
      </c>
      <c r="B2" s="13"/>
      <c r="C2" s="13"/>
      <c r="D2" s="13"/>
      <c r="E2" s="13"/>
      <c r="F2" s="13"/>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64" t="s">
        <v>209</v>
      </c>
      <c r="B4" s="256" t="s">
        <v>6</v>
      </c>
      <c r="C4" s="257"/>
      <c r="D4" s="258"/>
      <c r="E4" s="257" t="s">
        <v>31</v>
      </c>
      <c r="F4" s="257"/>
      <c r="G4" s="257"/>
      <c r="H4" s="256" t="s">
        <v>18</v>
      </c>
      <c r="I4" s="257"/>
      <c r="J4" s="258"/>
      <c r="K4" s="257" t="s">
        <v>20</v>
      </c>
      <c r="L4" s="257"/>
      <c r="M4" s="257"/>
      <c r="N4" s="256" t="s">
        <v>24</v>
      </c>
      <c r="O4" s="257"/>
      <c r="P4" s="257"/>
      <c r="Q4" s="15"/>
      <c r="R4" s="15"/>
      <c r="S4" s="15"/>
      <c r="T4" s="15"/>
      <c r="U4" s="15"/>
      <c r="V4" s="15"/>
      <c r="W4" s="15"/>
      <c r="X4" s="15"/>
      <c r="Y4" s="15"/>
      <c r="Z4" s="15"/>
      <c r="AA4" s="15"/>
    </row>
    <row r="5" spans="1:27" ht="30" customHeight="1" x14ac:dyDescent="0.25">
      <c r="A5" s="265"/>
      <c r="B5" s="70">
        <v>2019</v>
      </c>
      <c r="C5" s="71">
        <v>2022</v>
      </c>
      <c r="D5" s="86">
        <v>2023</v>
      </c>
      <c r="E5" s="71">
        <v>2019</v>
      </c>
      <c r="F5" s="71">
        <v>2022</v>
      </c>
      <c r="G5" s="85">
        <v>2023</v>
      </c>
      <c r="H5" s="70">
        <v>2019</v>
      </c>
      <c r="I5" s="71">
        <v>2022</v>
      </c>
      <c r="J5" s="86">
        <v>2023</v>
      </c>
      <c r="K5" s="71">
        <v>2019</v>
      </c>
      <c r="L5" s="71">
        <v>2022</v>
      </c>
      <c r="M5" s="85">
        <v>2023</v>
      </c>
      <c r="N5" s="138">
        <v>2019</v>
      </c>
      <c r="O5" s="141">
        <v>2022</v>
      </c>
      <c r="P5" s="142">
        <v>2023</v>
      </c>
      <c r="Q5" s="15"/>
      <c r="R5" s="15"/>
      <c r="S5" s="15"/>
      <c r="T5" s="15"/>
      <c r="U5" s="15"/>
      <c r="V5" s="15"/>
      <c r="W5" s="15"/>
      <c r="X5" s="15"/>
      <c r="Y5" s="15"/>
      <c r="Z5" s="15"/>
      <c r="AA5" s="15"/>
    </row>
    <row r="6" spans="1:27" ht="18.899999999999999" customHeight="1" x14ac:dyDescent="0.25">
      <c r="A6" s="18" t="s">
        <v>69</v>
      </c>
      <c r="B6" s="171">
        <v>25571</v>
      </c>
      <c r="C6" s="16">
        <v>23623</v>
      </c>
      <c r="D6" s="84">
        <v>25597</v>
      </c>
      <c r="E6" s="172">
        <v>208</v>
      </c>
      <c r="F6" s="16">
        <v>192</v>
      </c>
      <c r="G6" s="16">
        <v>209</v>
      </c>
      <c r="H6" s="48">
        <v>1339</v>
      </c>
      <c r="I6" s="16">
        <v>1321</v>
      </c>
      <c r="J6" s="84">
        <v>1517</v>
      </c>
      <c r="K6" s="16">
        <v>30227</v>
      </c>
      <c r="L6" s="16">
        <v>27084</v>
      </c>
      <c r="M6" s="16">
        <v>29317</v>
      </c>
      <c r="N6" s="157">
        <f t="shared" ref="N6:P8" si="0">E6/B6*100</f>
        <v>0.81342145399084897</v>
      </c>
      <c r="O6" s="158">
        <f t="shared" si="0"/>
        <v>0.81276721838885835</v>
      </c>
      <c r="P6" s="158">
        <f t="shared" si="0"/>
        <v>0.81650193382036951</v>
      </c>
      <c r="Q6" s="15"/>
      <c r="R6" s="15"/>
      <c r="S6" s="15"/>
      <c r="T6" s="15"/>
      <c r="U6" s="15"/>
      <c r="V6" s="15"/>
      <c r="W6" s="15"/>
      <c r="X6" s="15"/>
      <c r="Y6" s="15"/>
      <c r="Z6" s="15"/>
      <c r="AA6" s="15"/>
    </row>
    <row r="7" spans="1:27" ht="18.899999999999999" customHeight="1" x14ac:dyDescent="0.25">
      <c r="A7" s="18" t="s">
        <v>70</v>
      </c>
      <c r="B7" s="171">
        <v>7135</v>
      </c>
      <c r="C7" s="16">
        <v>6608</v>
      </c>
      <c r="D7" s="84">
        <v>6629</v>
      </c>
      <c r="E7" s="172">
        <v>229</v>
      </c>
      <c r="F7" s="16">
        <v>229</v>
      </c>
      <c r="G7" s="16">
        <v>222</v>
      </c>
      <c r="H7" s="48">
        <v>789</v>
      </c>
      <c r="I7" s="16">
        <v>769</v>
      </c>
      <c r="J7" s="84">
        <v>724</v>
      </c>
      <c r="K7" s="16">
        <v>9383</v>
      </c>
      <c r="L7" s="16">
        <v>8383</v>
      </c>
      <c r="M7" s="16">
        <v>8506</v>
      </c>
      <c r="N7" s="143">
        <f t="shared" si="0"/>
        <v>3.2095304835318852</v>
      </c>
      <c r="O7" s="144">
        <f t="shared" si="0"/>
        <v>3.4654963680387412</v>
      </c>
      <c r="P7" s="144">
        <f t="shared" si="0"/>
        <v>3.3489214059435812</v>
      </c>
      <c r="Q7" s="15"/>
      <c r="R7" s="15"/>
      <c r="S7" s="15"/>
      <c r="T7" s="15"/>
      <c r="U7" s="15"/>
      <c r="V7" s="15"/>
      <c r="W7" s="15"/>
      <c r="X7" s="15"/>
      <c r="Y7" s="15"/>
      <c r="Z7" s="15"/>
      <c r="AA7" s="15"/>
    </row>
    <row r="8" spans="1:27" ht="18.899999999999999" customHeight="1" thickBot="1" x14ac:dyDescent="0.3">
      <c r="A8" s="24" t="s">
        <v>35</v>
      </c>
      <c r="B8" s="68">
        <f>SUM(B6:B7)</f>
        <v>32706</v>
      </c>
      <c r="C8" s="25">
        <f t="shared" ref="C8:G8" si="1">SUM(C6:C7)</f>
        <v>30231</v>
      </c>
      <c r="D8" s="69">
        <f t="shared" si="1"/>
        <v>32226</v>
      </c>
      <c r="E8" s="25">
        <f t="shared" si="1"/>
        <v>437</v>
      </c>
      <c r="F8" s="25">
        <f t="shared" si="1"/>
        <v>421</v>
      </c>
      <c r="G8" s="25">
        <f t="shared" si="1"/>
        <v>431</v>
      </c>
      <c r="H8" s="68">
        <f t="shared" ref="H8" si="2">SUM(H6:H7)</f>
        <v>2128</v>
      </c>
      <c r="I8" s="25">
        <f t="shared" ref="I8" si="3">SUM(I6:I7)</f>
        <v>2090</v>
      </c>
      <c r="J8" s="69">
        <f t="shared" ref="J8" si="4">SUM(J6:J7)</f>
        <v>2241</v>
      </c>
      <c r="K8" s="25">
        <f t="shared" ref="K8" si="5">SUM(K6:K7)</f>
        <v>39610</v>
      </c>
      <c r="L8" s="25">
        <f t="shared" ref="L8" si="6">SUM(L6:L7)</f>
        <v>35467</v>
      </c>
      <c r="M8" s="25">
        <f t="shared" ref="M8" si="7">SUM(M6:M7)</f>
        <v>37823</v>
      </c>
      <c r="N8" s="88">
        <f t="shared" si="0"/>
        <v>1.3361462728551337</v>
      </c>
      <c r="O8" s="40">
        <f t="shared" si="0"/>
        <v>1.3926102345274718</v>
      </c>
      <c r="P8" s="40">
        <f t="shared" si="0"/>
        <v>1.3374294048283994</v>
      </c>
      <c r="Q8" s="15"/>
      <c r="R8" s="15"/>
      <c r="S8" s="15"/>
      <c r="T8" s="15"/>
      <c r="U8" s="15"/>
      <c r="V8" s="15"/>
      <c r="W8" s="15"/>
      <c r="X8" s="15"/>
      <c r="Y8" s="15"/>
      <c r="Z8" s="15"/>
      <c r="AA8" s="15"/>
    </row>
    <row r="9" spans="1:27" ht="18.899999999999999" customHeight="1" x14ac:dyDescent="0.25">
      <c r="A9" s="15"/>
      <c r="B9" s="15"/>
      <c r="C9" s="15"/>
      <c r="D9" s="15"/>
      <c r="E9" s="15"/>
      <c r="F9" s="15"/>
      <c r="G9" s="15"/>
      <c r="H9" s="15"/>
      <c r="I9" s="15"/>
      <c r="J9" s="15"/>
      <c r="K9" s="15"/>
      <c r="L9" s="15"/>
      <c r="M9" s="15"/>
      <c r="N9" s="15"/>
      <c r="O9" s="15"/>
      <c r="P9" s="15"/>
      <c r="Q9" s="15"/>
      <c r="R9" s="15"/>
      <c r="S9" s="15"/>
      <c r="T9" s="15"/>
      <c r="U9" s="15"/>
      <c r="V9" s="15"/>
      <c r="W9" s="15"/>
      <c r="X9" s="15"/>
      <c r="Y9" s="15"/>
      <c r="Z9" s="15"/>
      <c r="AA9" s="15"/>
    </row>
    <row r="10" spans="1:27" ht="18.899999999999999" customHeight="1" x14ac:dyDescent="0.3">
      <c r="A10" s="13" t="s">
        <v>192</v>
      </c>
      <c r="B10" s="13"/>
      <c r="C10" s="13"/>
      <c r="D10" s="13"/>
      <c r="E10" s="161"/>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thickBot="1" x14ac:dyDescent="0.35">
      <c r="A11" s="13"/>
      <c r="B11" s="14"/>
      <c r="C11" s="14"/>
      <c r="D11" s="14"/>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264" t="s">
        <v>209</v>
      </c>
      <c r="B12" s="256" t="s">
        <v>6</v>
      </c>
      <c r="C12" s="257"/>
      <c r="D12" s="258"/>
      <c r="E12" s="256" t="s">
        <v>31</v>
      </c>
      <c r="F12" s="257"/>
      <c r="G12" s="258"/>
      <c r="H12" s="256" t="s">
        <v>18</v>
      </c>
      <c r="I12" s="257"/>
      <c r="J12" s="258"/>
      <c r="K12" s="257" t="s">
        <v>20</v>
      </c>
      <c r="L12" s="257"/>
      <c r="M12" s="257"/>
      <c r="N12" s="256" t="s">
        <v>24</v>
      </c>
      <c r="O12" s="257"/>
      <c r="P12" s="257"/>
      <c r="Q12" s="15"/>
      <c r="R12" s="15"/>
      <c r="S12" s="15"/>
      <c r="T12" s="15"/>
      <c r="U12" s="15"/>
      <c r="V12" s="15"/>
      <c r="W12" s="15"/>
      <c r="X12" s="15"/>
      <c r="Y12" s="15"/>
      <c r="Z12" s="15"/>
      <c r="AA12" s="15"/>
    </row>
    <row r="13" spans="1:27" ht="18.899999999999999" customHeight="1" x14ac:dyDescent="0.25">
      <c r="A13" s="266"/>
      <c r="B13" s="268" t="s">
        <v>164</v>
      </c>
      <c r="C13" s="269"/>
      <c r="D13" s="269"/>
      <c r="E13" s="269"/>
      <c r="F13" s="269"/>
      <c r="G13" s="269"/>
      <c r="H13" s="269"/>
      <c r="I13" s="269"/>
      <c r="J13" s="269"/>
      <c r="K13" s="269"/>
      <c r="L13" s="269"/>
      <c r="M13" s="269"/>
      <c r="N13" s="269"/>
      <c r="O13" s="269"/>
      <c r="P13" s="269"/>
      <c r="Q13" s="15"/>
      <c r="R13" s="15"/>
      <c r="S13" s="15"/>
      <c r="T13" s="15"/>
      <c r="U13" s="15"/>
      <c r="V13" s="15"/>
      <c r="W13" s="15"/>
      <c r="X13" s="15"/>
      <c r="Y13" s="15"/>
      <c r="Z13" s="15"/>
      <c r="AA13" s="15"/>
    </row>
    <row r="14" spans="1:27" ht="18.899999999999999" customHeight="1" x14ac:dyDescent="0.25">
      <c r="A14" s="265"/>
      <c r="B14" s="133" t="s">
        <v>162</v>
      </c>
      <c r="C14" s="134" t="s">
        <v>163</v>
      </c>
      <c r="D14" s="134"/>
      <c r="E14" s="136" t="s">
        <v>162</v>
      </c>
      <c r="F14" s="134" t="s">
        <v>163</v>
      </c>
      <c r="G14" s="135"/>
      <c r="H14" s="134" t="s">
        <v>162</v>
      </c>
      <c r="I14" s="134" t="s">
        <v>163</v>
      </c>
      <c r="J14" s="134"/>
      <c r="K14" s="136" t="s">
        <v>162</v>
      </c>
      <c r="L14" s="134" t="s">
        <v>163</v>
      </c>
      <c r="M14" s="135"/>
      <c r="N14" s="134" t="s">
        <v>162</v>
      </c>
      <c r="O14" s="134" t="s">
        <v>163</v>
      </c>
      <c r="P14" s="134"/>
      <c r="Q14" s="15"/>
      <c r="R14" s="15"/>
      <c r="S14" s="15"/>
      <c r="T14" s="15"/>
      <c r="U14" s="15"/>
      <c r="V14" s="15"/>
      <c r="W14" s="15"/>
      <c r="X14" s="15"/>
      <c r="Y14" s="15"/>
      <c r="Z14" s="15"/>
      <c r="AA14" s="15"/>
    </row>
    <row r="15" spans="1:27" ht="18.899999999999999" customHeight="1" x14ac:dyDescent="0.25">
      <c r="A15" s="178" t="s">
        <v>69</v>
      </c>
      <c r="B15" s="37">
        <f>(D6/B6)-1</f>
        <v>1.0167768174884628E-3</v>
      </c>
      <c r="C15" s="37">
        <f>(D6/C6)-1</f>
        <v>8.3562629640604458E-2</v>
      </c>
      <c r="E15" s="92">
        <f>(G6/E6)-1</f>
        <v>4.8076923076922906E-3</v>
      </c>
      <c r="F15" s="37">
        <f>(G6/F6)-1</f>
        <v>8.8541666666666741E-2</v>
      </c>
      <c r="G15" s="170"/>
      <c r="H15" s="37">
        <f>(J6/H6)-1</f>
        <v>0.13293502613890973</v>
      </c>
      <c r="I15" s="37">
        <f>(J6/I6)-1</f>
        <v>0.14837244511733538</v>
      </c>
      <c r="K15" s="92">
        <f>(M6/K6)-1</f>
        <v>-3.0105534786780019E-2</v>
      </c>
      <c r="L15" s="37">
        <f>(M6/L6)-1</f>
        <v>8.2447201299660211E-2</v>
      </c>
      <c r="M15" s="170"/>
      <c r="N15" s="37">
        <f>(P6/N6)-1</f>
        <v>3.7870648904168025E-3</v>
      </c>
      <c r="O15" s="37">
        <f>(P6/O6)-1</f>
        <v>4.5950615957597307E-3</v>
      </c>
      <c r="P15" s="15"/>
      <c r="Q15" s="15"/>
      <c r="R15" s="15"/>
      <c r="S15" s="15"/>
      <c r="T15" s="15"/>
      <c r="U15" s="15"/>
      <c r="V15" s="15"/>
      <c r="W15" s="15"/>
      <c r="X15" s="15"/>
      <c r="Y15" s="15"/>
      <c r="Z15" s="15"/>
      <c r="AA15" s="15"/>
    </row>
    <row r="16" spans="1:27" ht="18.899999999999999" customHeight="1" x14ac:dyDescent="0.25">
      <c r="A16" s="179" t="s">
        <v>70</v>
      </c>
      <c r="B16" s="37">
        <f t="shared" ref="B16:B17" si="8">(D7/B7)-1</f>
        <v>-7.0918009810791882E-2</v>
      </c>
      <c r="C16" s="37">
        <f t="shared" ref="C16:C17" si="9">(D7/C7)-1</f>
        <v>3.1779661016948513E-3</v>
      </c>
      <c r="E16" s="92">
        <f t="shared" ref="E16:E17" si="10">(G7/E7)-1</f>
        <v>-3.0567685589519611E-2</v>
      </c>
      <c r="F16" s="37">
        <f t="shared" ref="F16:F17" si="11">(G7/F7)-1</f>
        <v>-3.0567685589519611E-2</v>
      </c>
      <c r="G16" s="170"/>
      <c r="H16" s="37">
        <f t="shared" ref="H16:H17" si="12">(J7/H7)-1</f>
        <v>-8.2382762991128011E-2</v>
      </c>
      <c r="I16" s="37">
        <f t="shared" ref="I16:I17" si="13">(J7/I7)-1</f>
        <v>-5.8517555266579979E-2</v>
      </c>
      <c r="K16" s="92">
        <f t="shared" ref="K16:K17" si="14">(M7/K7)-1</f>
        <v>-9.3466908238303281E-2</v>
      </c>
      <c r="L16" s="37">
        <f t="shared" ref="L16:L17" si="15">(M7/L7)-1</f>
        <v>1.4672551592508576E-2</v>
      </c>
      <c r="M16" s="170"/>
      <c r="N16" s="37">
        <f t="shared" ref="N16:N17" si="16">(P7/N7)-1</f>
        <v>4.3430315781984863E-2</v>
      </c>
      <c r="O16" s="37">
        <f t="shared" ref="O16:O17" si="17">(P7/O7)-1</f>
        <v>-3.3638748887546588E-2</v>
      </c>
      <c r="P16" s="15"/>
      <c r="Q16" s="15"/>
      <c r="R16" s="15"/>
      <c r="S16" s="15"/>
      <c r="T16" s="15"/>
      <c r="U16" s="15"/>
      <c r="V16" s="15"/>
      <c r="W16" s="15"/>
      <c r="X16" s="15"/>
      <c r="Y16" s="15"/>
      <c r="Z16" s="15"/>
      <c r="AA16" s="15"/>
    </row>
    <row r="17" spans="1:27" ht="18.899999999999999" customHeight="1" thickBot="1" x14ac:dyDescent="0.3">
      <c r="A17" s="180" t="s">
        <v>35</v>
      </c>
      <c r="B17" s="76">
        <f t="shared" si="8"/>
        <v>-1.4676206200697095E-2</v>
      </c>
      <c r="C17" s="76">
        <f t="shared" si="9"/>
        <v>6.5991862657536871E-2</v>
      </c>
      <c r="D17" s="194"/>
      <c r="E17" s="93">
        <f t="shared" si="10"/>
        <v>-1.3729977116704761E-2</v>
      </c>
      <c r="F17" s="76">
        <f t="shared" si="11"/>
        <v>2.3752969121140222E-2</v>
      </c>
      <c r="G17" s="195"/>
      <c r="H17" s="76">
        <f t="shared" si="12"/>
        <v>5.3101503759398483E-2</v>
      </c>
      <c r="I17" s="76">
        <f t="shared" si="13"/>
        <v>7.2248803827751118E-2</v>
      </c>
      <c r="J17" s="194"/>
      <c r="K17" s="93">
        <f t="shared" si="14"/>
        <v>-4.5114869982327721E-2</v>
      </c>
      <c r="L17" s="76">
        <f t="shared" si="15"/>
        <v>6.6427947105760277E-2</v>
      </c>
      <c r="M17" s="195"/>
      <c r="N17" s="76">
        <f t="shared" si="16"/>
        <v>9.6032298209691724E-4</v>
      </c>
      <c r="O17" s="76">
        <f t="shared" si="17"/>
        <v>-3.9624029991274456E-2</v>
      </c>
      <c r="P17" s="196"/>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k5N1Kc6FzHja/x+02CbKXcgIjYCIIUTfMdWnvaRmZY/32fDCGJQfpuX3pCXdCuCpYbZTMtdzhQAPP4tMjKtNxw==" saltValue="PbLGjHPTYJuRu9wzoQjnog==" spinCount="100000" sheet="1" objects="1" scenarios="1" selectLockedCells="1" selectUnlockedCells="1"/>
  <mergeCells count="13">
    <mergeCell ref="A12:A14"/>
    <mergeCell ref="N4:P4"/>
    <mergeCell ref="A4:A5"/>
    <mergeCell ref="B4:D4"/>
    <mergeCell ref="E4:G4"/>
    <mergeCell ref="H4:J4"/>
    <mergeCell ref="K4:M4"/>
    <mergeCell ref="N12:P12"/>
    <mergeCell ref="B13:P13"/>
    <mergeCell ref="B12:D12"/>
    <mergeCell ref="E12:G12"/>
    <mergeCell ref="H12:J12"/>
    <mergeCell ref="K12:M12"/>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35"/>
  <sheetViews>
    <sheetView showGridLines="0" zoomScaleNormal="100" workbookViewId="0">
      <selection activeCell="R4" sqref="R4"/>
    </sheetView>
  </sheetViews>
  <sheetFormatPr defaultColWidth="9.109375" defaultRowHeight="13.8" x14ac:dyDescent="0.3"/>
  <cols>
    <col min="1" max="1" width="18.6640625" style="181" customWidth="1"/>
    <col min="2" max="16" width="7.88671875" style="181" customWidth="1"/>
    <col min="17" max="17" width="3.109375" style="181" customWidth="1"/>
    <col min="18" max="16384" width="9.109375" style="181"/>
  </cols>
  <sheetData>
    <row r="1" spans="1:27" ht="7.5" customHeight="1" x14ac:dyDescent="0.3"/>
    <row r="2" spans="1:27" ht="18.899999999999999" customHeight="1" x14ac:dyDescent="0.3">
      <c r="A2" s="182" t="s">
        <v>190</v>
      </c>
      <c r="B2" s="182"/>
      <c r="C2" s="182"/>
      <c r="D2" s="182"/>
      <c r="E2" s="182"/>
      <c r="F2" s="173"/>
      <c r="G2" s="173"/>
      <c r="H2" s="173"/>
      <c r="I2" s="173"/>
      <c r="J2" s="173"/>
      <c r="K2" s="173"/>
      <c r="L2" s="173"/>
      <c r="M2" s="173"/>
      <c r="N2" s="173"/>
      <c r="O2" s="173"/>
      <c r="P2" s="173"/>
      <c r="Q2" s="173"/>
      <c r="R2" s="173"/>
      <c r="S2" s="173"/>
      <c r="T2" s="173"/>
      <c r="U2" s="173"/>
      <c r="V2" s="173"/>
      <c r="W2" s="173"/>
      <c r="X2" s="173"/>
      <c r="Y2" s="173"/>
      <c r="Z2" s="173"/>
      <c r="AA2" s="173"/>
    </row>
    <row r="3" spans="1:27" ht="18.899999999999999" customHeight="1" thickBot="1" x14ac:dyDescent="0.35">
      <c r="A3" s="182"/>
      <c r="B3" s="183"/>
      <c r="C3" s="183"/>
      <c r="D3" s="183"/>
      <c r="E3" s="183"/>
      <c r="F3" s="173"/>
      <c r="G3" s="173"/>
      <c r="H3" s="173"/>
      <c r="I3" s="173"/>
      <c r="J3" s="173"/>
      <c r="K3" s="173"/>
      <c r="L3" s="173"/>
      <c r="M3" s="173"/>
      <c r="N3" s="173"/>
      <c r="O3" s="173"/>
      <c r="P3" s="173"/>
      <c r="Q3" s="173"/>
      <c r="R3" s="173"/>
      <c r="S3" s="173"/>
      <c r="T3" s="173"/>
      <c r="U3" s="173"/>
      <c r="V3" s="173"/>
      <c r="W3" s="173"/>
      <c r="X3" s="173"/>
      <c r="Y3" s="173"/>
      <c r="Z3" s="173"/>
      <c r="AA3" s="173"/>
    </row>
    <row r="4" spans="1:27" ht="18.899999999999999" customHeight="1" x14ac:dyDescent="0.3">
      <c r="A4" s="264" t="s">
        <v>209</v>
      </c>
      <c r="B4" s="256" t="s">
        <v>6</v>
      </c>
      <c r="C4" s="257"/>
      <c r="D4" s="258"/>
      <c r="E4" s="257" t="s">
        <v>31</v>
      </c>
      <c r="F4" s="257"/>
      <c r="G4" s="257"/>
      <c r="H4" s="256" t="s">
        <v>18</v>
      </c>
      <c r="I4" s="257"/>
      <c r="J4" s="258"/>
      <c r="K4" s="257" t="s">
        <v>20</v>
      </c>
      <c r="L4" s="257"/>
      <c r="M4" s="257"/>
      <c r="N4" s="256" t="s">
        <v>24</v>
      </c>
      <c r="O4" s="257"/>
      <c r="P4" s="257"/>
      <c r="Q4" s="173"/>
      <c r="R4" s="173"/>
      <c r="S4" s="173"/>
      <c r="T4" s="173"/>
      <c r="U4" s="173"/>
      <c r="V4" s="173"/>
      <c r="W4" s="173"/>
      <c r="X4" s="173"/>
      <c r="Y4" s="173"/>
      <c r="Z4" s="173"/>
      <c r="AA4" s="173"/>
    </row>
    <row r="5" spans="1:27" ht="30" customHeight="1" x14ac:dyDescent="0.3">
      <c r="A5" s="265"/>
      <c r="B5" s="70">
        <v>2019</v>
      </c>
      <c r="C5" s="71">
        <v>2022</v>
      </c>
      <c r="D5" s="72">
        <v>2023</v>
      </c>
      <c r="E5" s="71">
        <v>2019</v>
      </c>
      <c r="F5" s="71">
        <v>2022</v>
      </c>
      <c r="G5" s="73">
        <v>2023</v>
      </c>
      <c r="H5" s="70">
        <v>2019</v>
      </c>
      <c r="I5" s="71">
        <v>2022</v>
      </c>
      <c r="J5" s="72">
        <v>2023</v>
      </c>
      <c r="K5" s="71">
        <v>2019</v>
      </c>
      <c r="L5" s="71">
        <v>2022</v>
      </c>
      <c r="M5" s="73">
        <v>2023</v>
      </c>
      <c r="N5" s="53">
        <v>2019</v>
      </c>
      <c r="O5" s="71">
        <v>2022</v>
      </c>
      <c r="P5" s="73">
        <v>2023</v>
      </c>
      <c r="Q5" s="173"/>
      <c r="R5" s="173"/>
      <c r="S5" s="173"/>
      <c r="T5" s="173"/>
      <c r="U5" s="173"/>
      <c r="V5" s="173"/>
      <c r="W5" s="173"/>
      <c r="X5" s="173"/>
      <c r="Y5" s="173"/>
      <c r="Z5" s="173"/>
      <c r="AA5" s="173"/>
    </row>
    <row r="6" spans="1:27" ht="17.100000000000001" customHeight="1" x14ac:dyDescent="0.3">
      <c r="A6" s="18" t="s">
        <v>73</v>
      </c>
      <c r="B6" s="48">
        <v>1928</v>
      </c>
      <c r="C6" s="16">
        <v>1704</v>
      </c>
      <c r="D6" s="67">
        <v>1834</v>
      </c>
      <c r="E6" s="16">
        <v>53</v>
      </c>
      <c r="F6" s="16">
        <v>45</v>
      </c>
      <c r="G6" s="42">
        <v>39</v>
      </c>
      <c r="H6" s="48">
        <v>151</v>
      </c>
      <c r="I6" s="16">
        <v>154</v>
      </c>
      <c r="J6" s="67">
        <v>140</v>
      </c>
      <c r="K6" s="16">
        <v>2773</v>
      </c>
      <c r="L6" s="16">
        <v>2400</v>
      </c>
      <c r="M6" s="156">
        <v>2585</v>
      </c>
      <c r="N6" s="176">
        <f>E6/B6*100</f>
        <v>2.7489626556016598</v>
      </c>
      <c r="O6" s="177">
        <f>F6/C6*100</f>
        <v>2.640845070422535</v>
      </c>
      <c r="P6" s="177">
        <f>G6/D6*100</f>
        <v>2.1264994547437297</v>
      </c>
      <c r="Q6" s="173"/>
      <c r="R6" s="173"/>
      <c r="S6" s="173"/>
      <c r="T6" s="173"/>
      <c r="U6" s="173"/>
      <c r="V6" s="173"/>
      <c r="W6" s="173"/>
      <c r="X6" s="173"/>
      <c r="Y6" s="173"/>
      <c r="Z6" s="173"/>
      <c r="AA6" s="173"/>
    </row>
    <row r="7" spans="1:27" ht="17.100000000000001" customHeight="1" x14ac:dyDescent="0.3">
      <c r="A7" s="18" t="s">
        <v>155</v>
      </c>
      <c r="B7" s="48">
        <v>20883</v>
      </c>
      <c r="C7" s="16">
        <v>18969</v>
      </c>
      <c r="D7" s="67">
        <v>20238</v>
      </c>
      <c r="E7" s="16">
        <v>142</v>
      </c>
      <c r="F7" s="16">
        <v>131</v>
      </c>
      <c r="G7" s="42">
        <v>131</v>
      </c>
      <c r="H7" s="48">
        <v>997</v>
      </c>
      <c r="I7" s="16">
        <v>956</v>
      </c>
      <c r="J7" s="67">
        <v>1039</v>
      </c>
      <c r="K7" s="16">
        <v>24283</v>
      </c>
      <c r="L7" s="16">
        <v>21395</v>
      </c>
      <c r="M7" s="156">
        <v>22829</v>
      </c>
      <c r="N7" s="176">
        <f t="shared" ref="N7:N14" si="0">E7/B7*100</f>
        <v>0.67997893023033085</v>
      </c>
      <c r="O7" s="177">
        <f t="shared" ref="O7:P14" si="1">F7/C7*100</f>
        <v>0.69060045337128995</v>
      </c>
      <c r="P7" s="177">
        <f t="shared" ref="P7:P13" si="2">G7/D7*100</f>
        <v>0.64729716375135882</v>
      </c>
      <c r="Q7" s="173"/>
      <c r="R7" s="173"/>
      <c r="S7" s="173"/>
      <c r="T7" s="173"/>
      <c r="U7" s="173"/>
      <c r="V7" s="173"/>
      <c r="W7" s="173"/>
      <c r="X7" s="173"/>
      <c r="Y7" s="173"/>
      <c r="Z7" s="173"/>
      <c r="AA7" s="173"/>
    </row>
    <row r="8" spans="1:27" ht="17.100000000000001" customHeight="1" x14ac:dyDescent="0.3">
      <c r="A8" s="18" t="s">
        <v>75</v>
      </c>
      <c r="B8" s="48">
        <v>1232</v>
      </c>
      <c r="C8" s="16">
        <v>1167</v>
      </c>
      <c r="D8" s="67">
        <v>1149</v>
      </c>
      <c r="E8" s="16">
        <v>28</v>
      </c>
      <c r="F8" s="16">
        <v>34</v>
      </c>
      <c r="G8" s="42">
        <v>25</v>
      </c>
      <c r="H8" s="48">
        <v>152</v>
      </c>
      <c r="I8" s="16">
        <v>140</v>
      </c>
      <c r="J8" s="67">
        <v>122</v>
      </c>
      <c r="K8" s="16">
        <v>1491</v>
      </c>
      <c r="L8" s="16">
        <v>1302</v>
      </c>
      <c r="M8" s="156">
        <v>1350</v>
      </c>
      <c r="N8" s="176">
        <f t="shared" si="0"/>
        <v>2.2727272727272729</v>
      </c>
      <c r="O8" s="177">
        <f t="shared" si="1"/>
        <v>2.9134532990574122</v>
      </c>
      <c r="P8" s="177">
        <f t="shared" si="2"/>
        <v>2.1758050478677111</v>
      </c>
      <c r="Q8" s="173"/>
      <c r="R8" s="173"/>
      <c r="S8" s="173"/>
      <c r="T8" s="173"/>
      <c r="U8" s="173"/>
      <c r="V8" s="173"/>
      <c r="W8" s="173"/>
      <c r="X8" s="173"/>
      <c r="Y8" s="173"/>
      <c r="Z8" s="173"/>
      <c r="AA8" s="173"/>
    </row>
    <row r="9" spans="1:27" ht="17.100000000000001" customHeight="1" x14ac:dyDescent="0.3">
      <c r="A9" s="18" t="s">
        <v>76</v>
      </c>
      <c r="B9" s="48">
        <v>5840</v>
      </c>
      <c r="C9" s="16">
        <v>5797</v>
      </c>
      <c r="D9" s="67">
        <v>6402</v>
      </c>
      <c r="E9" s="16">
        <v>135</v>
      </c>
      <c r="F9" s="16">
        <v>136</v>
      </c>
      <c r="G9" s="42">
        <v>142</v>
      </c>
      <c r="H9" s="48">
        <v>536</v>
      </c>
      <c r="I9" s="16">
        <v>605</v>
      </c>
      <c r="J9" s="67">
        <v>688</v>
      </c>
      <c r="K9" s="16">
        <v>7573</v>
      </c>
      <c r="L9" s="16">
        <v>7220</v>
      </c>
      <c r="M9" s="156">
        <v>7936</v>
      </c>
      <c r="N9" s="176">
        <f t="shared" si="0"/>
        <v>2.3116438356164384</v>
      </c>
      <c r="O9" s="177">
        <f t="shared" si="1"/>
        <v>2.3460410557184752</v>
      </c>
      <c r="P9" s="177">
        <f t="shared" si="2"/>
        <v>2.2180568572321149</v>
      </c>
      <c r="Q9" s="173"/>
      <c r="R9" s="173"/>
      <c r="S9" s="173"/>
      <c r="T9" s="173"/>
      <c r="U9" s="173"/>
      <c r="V9" s="173"/>
      <c r="W9" s="173"/>
      <c r="X9" s="173"/>
      <c r="Y9" s="173"/>
      <c r="Z9" s="173"/>
      <c r="AA9" s="173"/>
    </row>
    <row r="10" spans="1:27" ht="17.100000000000001" customHeight="1" x14ac:dyDescent="0.3">
      <c r="A10" s="18" t="s">
        <v>78</v>
      </c>
      <c r="B10" s="48">
        <v>293</v>
      </c>
      <c r="C10" s="16">
        <v>198</v>
      </c>
      <c r="D10" s="67">
        <v>228</v>
      </c>
      <c r="E10" s="16">
        <v>7</v>
      </c>
      <c r="F10" s="16">
        <v>4</v>
      </c>
      <c r="G10" s="42">
        <v>10</v>
      </c>
      <c r="H10" s="48">
        <v>23</v>
      </c>
      <c r="I10" s="16">
        <v>18</v>
      </c>
      <c r="J10" s="67">
        <v>26</v>
      </c>
      <c r="K10" s="16">
        <v>378</v>
      </c>
      <c r="L10" s="16">
        <v>246</v>
      </c>
      <c r="M10" s="156">
        <v>274</v>
      </c>
      <c r="N10" s="176">
        <f t="shared" si="0"/>
        <v>2.3890784982935154</v>
      </c>
      <c r="O10" s="177">
        <f t="shared" si="1"/>
        <v>2.0202020202020203</v>
      </c>
      <c r="P10" s="177">
        <f t="shared" si="2"/>
        <v>4.3859649122807012</v>
      </c>
      <c r="Q10" s="173"/>
      <c r="R10" s="173"/>
      <c r="S10" s="173"/>
      <c r="T10" s="173"/>
      <c r="U10" s="173"/>
      <c r="V10" s="173"/>
      <c r="W10" s="173"/>
      <c r="X10" s="173"/>
      <c r="Y10" s="173"/>
      <c r="Z10" s="173"/>
      <c r="AA10" s="173"/>
    </row>
    <row r="11" spans="1:27" ht="17.100000000000001" customHeight="1" x14ac:dyDescent="0.3">
      <c r="A11" s="18" t="s">
        <v>81</v>
      </c>
      <c r="B11" s="48">
        <v>874</v>
      </c>
      <c r="C11" s="16">
        <v>810</v>
      </c>
      <c r="D11" s="67">
        <v>761</v>
      </c>
      <c r="E11" s="16">
        <v>22</v>
      </c>
      <c r="F11" s="16">
        <v>33</v>
      </c>
      <c r="G11" s="42">
        <v>35</v>
      </c>
      <c r="H11" s="48">
        <v>79</v>
      </c>
      <c r="I11" s="16">
        <v>74</v>
      </c>
      <c r="J11" s="67">
        <v>63</v>
      </c>
      <c r="K11" s="16">
        <v>1148</v>
      </c>
      <c r="L11" s="16">
        <v>1076</v>
      </c>
      <c r="M11" s="156">
        <v>1013</v>
      </c>
      <c r="N11" s="176">
        <f t="shared" si="0"/>
        <v>2.5171624713958809</v>
      </c>
      <c r="O11" s="177">
        <f t="shared" si="1"/>
        <v>4.0740740740740744</v>
      </c>
      <c r="P11" s="177">
        <f t="shared" si="2"/>
        <v>4.5992115637319317</v>
      </c>
      <c r="Q11" s="173"/>
      <c r="R11" s="173"/>
      <c r="S11" s="173"/>
      <c r="T11" s="173"/>
      <c r="U11" s="173"/>
      <c r="V11" s="173"/>
      <c r="W11" s="173"/>
      <c r="X11" s="173"/>
      <c r="Y11" s="173"/>
      <c r="Z11" s="173"/>
      <c r="AA11" s="173"/>
    </row>
    <row r="12" spans="1:27" ht="17.100000000000001" customHeight="1" x14ac:dyDescent="0.3">
      <c r="A12" s="18" t="s">
        <v>83</v>
      </c>
      <c r="B12" s="48">
        <v>235</v>
      </c>
      <c r="C12" s="16">
        <v>222</v>
      </c>
      <c r="D12" s="67">
        <v>203</v>
      </c>
      <c r="E12" s="16">
        <v>16</v>
      </c>
      <c r="F12" s="16">
        <v>10</v>
      </c>
      <c r="G12" s="42">
        <v>12</v>
      </c>
      <c r="H12" s="48">
        <v>28</v>
      </c>
      <c r="I12" s="16">
        <v>25</v>
      </c>
      <c r="J12" s="67">
        <v>27</v>
      </c>
      <c r="K12" s="16">
        <v>311</v>
      </c>
      <c r="L12" s="16">
        <v>297</v>
      </c>
      <c r="M12" s="156">
        <v>253</v>
      </c>
      <c r="N12" s="176">
        <f t="shared" si="0"/>
        <v>6.8085106382978724</v>
      </c>
      <c r="O12" s="177">
        <f t="shared" si="1"/>
        <v>4.5045045045045047</v>
      </c>
      <c r="P12" s="177">
        <f t="shared" si="2"/>
        <v>5.9113300492610836</v>
      </c>
      <c r="Q12" s="173"/>
      <c r="R12" s="173"/>
      <c r="S12" s="173"/>
      <c r="T12" s="173"/>
      <c r="U12" s="173"/>
      <c r="V12" s="173"/>
      <c r="W12" s="173"/>
      <c r="X12" s="173"/>
      <c r="Y12" s="173"/>
      <c r="Z12" s="173"/>
      <c r="AA12" s="173"/>
    </row>
    <row r="13" spans="1:27" ht="17.100000000000001" customHeight="1" x14ac:dyDescent="0.3">
      <c r="A13" s="18" t="s">
        <v>71</v>
      </c>
      <c r="B13" s="48">
        <v>1421</v>
      </c>
      <c r="C13" s="16">
        <v>1364</v>
      </c>
      <c r="D13" s="67">
        <v>1411</v>
      </c>
      <c r="E13" s="16">
        <v>34</v>
      </c>
      <c r="F13" s="16">
        <v>28</v>
      </c>
      <c r="G13" s="42">
        <v>37</v>
      </c>
      <c r="H13" s="48">
        <v>162</v>
      </c>
      <c r="I13" s="16">
        <v>118</v>
      </c>
      <c r="J13" s="67">
        <v>136</v>
      </c>
      <c r="K13" s="16">
        <v>1653</v>
      </c>
      <c r="L13" s="16">
        <v>1531</v>
      </c>
      <c r="M13" s="156">
        <v>1583</v>
      </c>
      <c r="N13" s="176">
        <f t="shared" si="0"/>
        <v>2.3926812104152004</v>
      </c>
      <c r="O13" s="177">
        <f t="shared" si="1"/>
        <v>2.0527859237536656</v>
      </c>
      <c r="P13" s="177">
        <f t="shared" si="2"/>
        <v>2.6222537207654146</v>
      </c>
      <c r="Q13" s="173"/>
      <c r="R13" s="173"/>
      <c r="S13" s="173"/>
      <c r="T13" s="173"/>
      <c r="U13" s="173"/>
      <c r="V13" s="173"/>
      <c r="W13" s="173"/>
      <c r="X13" s="173"/>
      <c r="Y13" s="173"/>
      <c r="Z13" s="173"/>
      <c r="AA13" s="173"/>
    </row>
    <row r="14" spans="1:27" ht="17.100000000000001" customHeight="1" thickBot="1" x14ac:dyDescent="0.35">
      <c r="A14" s="24" t="s">
        <v>35</v>
      </c>
      <c r="B14" s="68">
        <f t="shared" ref="B14:M14" si="3">SUM(B6:B13)</f>
        <v>32706</v>
      </c>
      <c r="C14" s="25">
        <f t="shared" si="3"/>
        <v>30231</v>
      </c>
      <c r="D14" s="25">
        <f t="shared" si="3"/>
        <v>32226</v>
      </c>
      <c r="E14" s="96">
        <f t="shared" si="3"/>
        <v>437</v>
      </c>
      <c r="F14" s="25">
        <f t="shared" si="3"/>
        <v>421</v>
      </c>
      <c r="G14" s="25">
        <f t="shared" si="3"/>
        <v>431</v>
      </c>
      <c r="H14" s="68">
        <f t="shared" si="3"/>
        <v>2128</v>
      </c>
      <c r="I14" s="25">
        <f t="shared" si="3"/>
        <v>2090</v>
      </c>
      <c r="J14" s="25">
        <f t="shared" si="3"/>
        <v>2241</v>
      </c>
      <c r="K14" s="96">
        <f t="shared" si="3"/>
        <v>39610</v>
      </c>
      <c r="L14" s="25">
        <f t="shared" si="3"/>
        <v>35467</v>
      </c>
      <c r="M14" s="25">
        <f t="shared" si="3"/>
        <v>37823</v>
      </c>
      <c r="N14" s="88">
        <f t="shared" si="0"/>
        <v>1.3361462728551337</v>
      </c>
      <c r="O14" s="40">
        <f t="shared" si="1"/>
        <v>1.3926102345274718</v>
      </c>
      <c r="P14" s="40">
        <f t="shared" si="1"/>
        <v>1.3374294048283994</v>
      </c>
      <c r="Q14" s="173"/>
      <c r="R14" s="173"/>
      <c r="S14" s="173"/>
      <c r="T14" s="173"/>
      <c r="U14" s="173"/>
      <c r="V14" s="173"/>
      <c r="W14" s="173"/>
      <c r="X14" s="173"/>
      <c r="Y14" s="173"/>
      <c r="Z14" s="173"/>
      <c r="AA14" s="173"/>
    </row>
    <row r="15" spans="1:27" ht="18.899999999999999" customHeight="1" x14ac:dyDescent="0.3">
      <c r="A15" s="270" t="s">
        <v>72</v>
      </c>
      <c r="B15" s="270"/>
      <c r="C15" s="270"/>
      <c r="D15" s="270"/>
      <c r="E15" s="270"/>
      <c r="F15" s="173"/>
      <c r="G15" s="173"/>
      <c r="H15" s="173"/>
      <c r="I15" s="173"/>
      <c r="J15" s="173"/>
      <c r="K15" s="173"/>
      <c r="L15" s="173"/>
      <c r="M15" s="173"/>
      <c r="N15" s="173"/>
      <c r="O15" s="173"/>
      <c r="P15" s="173"/>
      <c r="Q15" s="173"/>
      <c r="R15" s="173"/>
      <c r="S15" s="173"/>
      <c r="T15" s="173"/>
      <c r="U15" s="173"/>
      <c r="V15" s="173"/>
      <c r="W15" s="173"/>
      <c r="X15" s="173"/>
      <c r="Y15" s="173"/>
      <c r="Z15" s="173"/>
      <c r="AA15" s="173"/>
    </row>
    <row r="16" spans="1:27" ht="18.899999999999999" customHeight="1" x14ac:dyDescent="0.3">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row>
    <row r="17" spans="1:27" ht="18.899999999999999" customHeight="1" x14ac:dyDescent="0.3">
      <c r="A17" s="182" t="s">
        <v>191</v>
      </c>
      <c r="B17" s="182"/>
      <c r="C17" s="182"/>
      <c r="D17" s="182"/>
      <c r="E17" s="173"/>
      <c r="F17" s="173"/>
      <c r="G17" s="173"/>
      <c r="H17" s="173"/>
      <c r="I17" s="173"/>
      <c r="J17" s="173"/>
      <c r="K17" s="173"/>
      <c r="L17" s="173"/>
      <c r="M17" s="173"/>
      <c r="N17" s="173"/>
      <c r="O17" s="173"/>
      <c r="P17" s="173"/>
      <c r="Q17" s="173"/>
      <c r="R17" s="173"/>
      <c r="S17" s="173"/>
      <c r="T17" s="173"/>
      <c r="U17" s="173"/>
      <c r="V17" s="173"/>
      <c r="W17" s="173"/>
      <c r="X17" s="173"/>
      <c r="Y17" s="173"/>
      <c r="Z17" s="173"/>
      <c r="AA17" s="173"/>
    </row>
    <row r="18" spans="1:27" ht="18.899999999999999" customHeight="1" thickBot="1" x14ac:dyDescent="0.35">
      <c r="A18" s="182"/>
      <c r="B18" s="183"/>
      <c r="C18" s="183"/>
      <c r="D18" s="183"/>
      <c r="E18" s="173"/>
      <c r="F18" s="173"/>
      <c r="G18" s="173"/>
      <c r="H18" s="173"/>
      <c r="I18" s="173"/>
      <c r="J18" s="173"/>
      <c r="K18" s="173"/>
      <c r="L18" s="173"/>
      <c r="M18" s="173"/>
      <c r="N18" s="173"/>
      <c r="O18" s="173"/>
      <c r="P18" s="173"/>
      <c r="Q18" s="173"/>
      <c r="R18" s="173"/>
      <c r="S18" s="173"/>
      <c r="T18" s="173"/>
      <c r="U18" s="173"/>
      <c r="V18" s="173"/>
      <c r="W18" s="173"/>
      <c r="X18" s="173"/>
      <c r="Y18" s="173"/>
      <c r="Z18" s="173"/>
      <c r="AA18" s="173"/>
    </row>
    <row r="19" spans="1:27" ht="18.899999999999999" customHeight="1" x14ac:dyDescent="0.3">
      <c r="A19" s="259" t="s">
        <v>209</v>
      </c>
      <c r="B19" s="256" t="s">
        <v>6</v>
      </c>
      <c r="C19" s="257"/>
      <c r="D19" s="258"/>
      <c r="E19" s="256" t="s">
        <v>31</v>
      </c>
      <c r="F19" s="257"/>
      <c r="G19" s="258"/>
      <c r="H19" s="256" t="s">
        <v>18</v>
      </c>
      <c r="I19" s="257"/>
      <c r="J19" s="258"/>
      <c r="K19" s="257" t="s">
        <v>20</v>
      </c>
      <c r="L19" s="257"/>
      <c r="M19" s="257"/>
      <c r="N19" s="256" t="s">
        <v>24</v>
      </c>
      <c r="O19" s="257"/>
      <c r="P19" s="257"/>
      <c r="Q19" s="173"/>
      <c r="R19" s="173"/>
      <c r="S19" s="173"/>
      <c r="T19" s="173"/>
      <c r="U19" s="173"/>
      <c r="V19" s="173"/>
      <c r="W19" s="173"/>
      <c r="X19" s="173"/>
      <c r="Y19" s="173"/>
      <c r="Z19" s="173"/>
      <c r="AA19" s="173"/>
    </row>
    <row r="20" spans="1:27" ht="18.899999999999999" customHeight="1" x14ac:dyDescent="0.3">
      <c r="A20" s="263"/>
      <c r="B20" s="261" t="s">
        <v>164</v>
      </c>
      <c r="C20" s="262"/>
      <c r="D20" s="262"/>
      <c r="E20" s="262"/>
      <c r="F20" s="262"/>
      <c r="G20" s="262"/>
      <c r="H20" s="262"/>
      <c r="I20" s="262"/>
      <c r="J20" s="262"/>
      <c r="K20" s="262"/>
      <c r="L20" s="262"/>
      <c r="M20" s="262"/>
      <c r="N20" s="262"/>
      <c r="O20" s="262"/>
      <c r="P20" s="262"/>
      <c r="Q20" s="173"/>
      <c r="R20" s="173"/>
      <c r="S20" s="173"/>
      <c r="T20" s="173"/>
      <c r="U20" s="173"/>
      <c r="V20" s="173"/>
      <c r="W20" s="173"/>
      <c r="X20" s="173"/>
      <c r="Y20" s="173"/>
      <c r="Z20" s="173"/>
      <c r="AA20" s="173"/>
    </row>
    <row r="21" spans="1:27" ht="18.899999999999999" customHeight="1" x14ac:dyDescent="0.3">
      <c r="A21" s="260"/>
      <c r="B21" s="139" t="s">
        <v>162</v>
      </c>
      <c r="C21" s="74" t="s">
        <v>163</v>
      </c>
      <c r="D21" s="140"/>
      <c r="E21" s="74" t="s">
        <v>162</v>
      </c>
      <c r="F21" s="74" t="s">
        <v>163</v>
      </c>
      <c r="G21" s="74"/>
      <c r="H21" s="139" t="s">
        <v>162</v>
      </c>
      <c r="I21" s="74" t="s">
        <v>163</v>
      </c>
      <c r="J21" s="140"/>
      <c r="K21" s="74" t="s">
        <v>162</v>
      </c>
      <c r="L21" s="74" t="s">
        <v>163</v>
      </c>
      <c r="M21" s="74"/>
      <c r="N21" s="77" t="s">
        <v>162</v>
      </c>
      <c r="O21" s="75" t="s">
        <v>163</v>
      </c>
      <c r="P21" s="75"/>
      <c r="Q21" s="173"/>
      <c r="R21" s="173"/>
      <c r="S21" s="173"/>
      <c r="T21" s="173"/>
      <c r="U21" s="173"/>
      <c r="V21" s="173"/>
      <c r="W21" s="173"/>
      <c r="X21" s="173"/>
      <c r="Y21" s="173"/>
      <c r="Z21" s="173"/>
      <c r="AA21" s="173"/>
    </row>
    <row r="22" spans="1:27" ht="17.100000000000001" customHeight="1" x14ac:dyDescent="0.3">
      <c r="A22" s="18" t="s">
        <v>73</v>
      </c>
      <c r="B22" s="79">
        <f>(D6/B6)-1</f>
        <v>-4.875518672199175E-2</v>
      </c>
      <c r="C22" s="37">
        <f>(D6/C6)-1</f>
        <v>7.6291079812206508E-2</v>
      </c>
      <c r="D22" s="184"/>
      <c r="E22" s="37">
        <f>(G6/E6)-1</f>
        <v>-0.26415094339622647</v>
      </c>
      <c r="F22" s="37">
        <f>(G6/F6)-1</f>
        <v>-0.1333333333333333</v>
      </c>
      <c r="H22" s="79">
        <f>(J6/H6)-1</f>
        <v>-7.2847682119205337E-2</v>
      </c>
      <c r="I22" s="37">
        <f>(J6/I6)-1</f>
        <v>-9.0909090909090939E-2</v>
      </c>
      <c r="J22" s="184"/>
      <c r="K22" s="37">
        <f>(M6/K6)-1</f>
        <v>-6.7796610169491567E-2</v>
      </c>
      <c r="L22" s="37">
        <f>(M6/L6)-1</f>
        <v>7.7083333333333393E-2</v>
      </c>
      <c r="M22" s="173"/>
      <c r="N22" s="185">
        <f>(P6/N6)-1</f>
        <v>-0.2264356700479413</v>
      </c>
      <c r="O22" s="186">
        <f>(P6/O6)-1</f>
        <v>-0.19476553980370759</v>
      </c>
      <c r="P22" s="187"/>
      <c r="Q22" s="173"/>
      <c r="R22" s="173"/>
      <c r="S22" s="173"/>
      <c r="T22" s="173"/>
      <c r="U22" s="173"/>
      <c r="V22" s="173"/>
      <c r="W22" s="173"/>
      <c r="X22" s="173"/>
      <c r="Y22" s="173"/>
      <c r="Z22" s="173"/>
      <c r="AA22" s="173"/>
    </row>
    <row r="23" spans="1:27" ht="17.100000000000001" customHeight="1" x14ac:dyDescent="0.3">
      <c r="A23" s="18" t="s">
        <v>155</v>
      </c>
      <c r="B23" s="79">
        <f t="shared" ref="B23:B30" si="4">(D7/B7)-1</f>
        <v>-3.0886366901307305E-2</v>
      </c>
      <c r="C23" s="37">
        <f t="shared" ref="C23:C30" si="5">(D7/C7)-1</f>
        <v>6.6898624070852453E-2</v>
      </c>
      <c r="D23" s="184"/>
      <c r="E23" s="37">
        <f t="shared" ref="E23:E30" si="6">(G7/E7)-1</f>
        <v>-7.7464788732394374E-2</v>
      </c>
      <c r="F23" s="37">
        <f t="shared" ref="F23:F30" si="7">(G7/F7)-1</f>
        <v>0</v>
      </c>
      <c r="H23" s="79">
        <f t="shared" ref="H23:H30" si="8">(J7/H7)-1</f>
        <v>4.212637913741224E-2</v>
      </c>
      <c r="I23" s="37">
        <f t="shared" ref="I23:I30" si="9">(J7/I7)-1</f>
        <v>8.6820083682008331E-2</v>
      </c>
      <c r="J23" s="184"/>
      <c r="K23" s="37">
        <f t="shared" ref="K23:K30" si="10">(M7/K7)-1</f>
        <v>-5.9877280401927302E-2</v>
      </c>
      <c r="L23" s="37">
        <f t="shared" ref="L23:L30" si="11">(M7/L7)-1</f>
        <v>6.7025005842486607E-2</v>
      </c>
      <c r="M23" s="173"/>
      <c r="N23" s="185">
        <f t="shared" ref="N23:N30" si="12">(P7/N7)-1</f>
        <v>-4.8062910519744539E-2</v>
      </c>
      <c r="O23" s="186">
        <f t="shared" ref="O23:O30" si="13">(P7/O7)-1</f>
        <v>-6.2703824488585802E-2</v>
      </c>
      <c r="P23" s="187"/>
      <c r="Q23" s="173"/>
      <c r="R23" s="173"/>
      <c r="S23" s="173"/>
      <c r="T23" s="173"/>
      <c r="U23" s="173"/>
      <c r="V23" s="173"/>
      <c r="W23" s="173"/>
      <c r="X23" s="173"/>
      <c r="Y23" s="173"/>
      <c r="Z23" s="173"/>
      <c r="AA23" s="173"/>
    </row>
    <row r="24" spans="1:27" ht="17.100000000000001" customHeight="1" x14ac:dyDescent="0.3">
      <c r="A24" s="18" t="s">
        <v>75</v>
      </c>
      <c r="B24" s="79">
        <f t="shared" si="4"/>
        <v>-6.7370129870129913E-2</v>
      </c>
      <c r="C24" s="37">
        <f t="shared" si="5"/>
        <v>-1.5424164524421635E-2</v>
      </c>
      <c r="D24" s="184"/>
      <c r="E24" s="37">
        <f t="shared" si="6"/>
        <v>-0.1071428571428571</v>
      </c>
      <c r="F24" s="37">
        <f t="shared" si="7"/>
        <v>-0.26470588235294112</v>
      </c>
      <c r="H24" s="79">
        <f t="shared" si="8"/>
        <v>-0.19736842105263153</v>
      </c>
      <c r="I24" s="37">
        <f t="shared" si="9"/>
        <v>-0.12857142857142856</v>
      </c>
      <c r="J24" s="184"/>
      <c r="K24" s="37">
        <f t="shared" si="10"/>
        <v>-9.4567404426559309E-2</v>
      </c>
      <c r="L24" s="37">
        <f t="shared" si="11"/>
        <v>3.6866359447004671E-2</v>
      </c>
      <c r="M24" s="173"/>
      <c r="N24" s="185">
        <f t="shared" si="12"/>
        <v>-4.2645778938207202E-2</v>
      </c>
      <c r="O24" s="186">
        <f t="shared" si="13"/>
        <v>-0.25318691445246511</v>
      </c>
      <c r="P24" s="187"/>
      <c r="Q24" s="173"/>
      <c r="R24" s="173"/>
      <c r="S24" s="173"/>
      <c r="T24" s="173"/>
      <c r="U24" s="173"/>
      <c r="V24" s="173"/>
      <c r="W24" s="173"/>
      <c r="X24" s="173"/>
      <c r="Y24" s="173"/>
      <c r="Z24" s="173"/>
      <c r="AA24" s="173"/>
    </row>
    <row r="25" spans="1:27" ht="17.100000000000001" customHeight="1" x14ac:dyDescent="0.3">
      <c r="A25" s="18" t="s">
        <v>76</v>
      </c>
      <c r="B25" s="79">
        <f t="shared" si="4"/>
        <v>9.623287671232883E-2</v>
      </c>
      <c r="C25" s="37">
        <f t="shared" si="5"/>
        <v>0.10436432637571147</v>
      </c>
      <c r="D25" s="184"/>
      <c r="E25" s="37">
        <f t="shared" si="6"/>
        <v>5.1851851851851816E-2</v>
      </c>
      <c r="F25" s="37">
        <f t="shared" si="7"/>
        <v>4.4117647058823595E-2</v>
      </c>
      <c r="H25" s="79">
        <f t="shared" si="8"/>
        <v>0.28358208955223874</v>
      </c>
      <c r="I25" s="37">
        <f t="shared" si="9"/>
        <v>0.13719008264462818</v>
      </c>
      <c r="J25" s="184"/>
      <c r="K25" s="37">
        <f t="shared" si="10"/>
        <v>4.7933447774990201E-2</v>
      </c>
      <c r="L25" s="37">
        <f t="shared" si="11"/>
        <v>9.9168975069252152E-2</v>
      </c>
      <c r="M25" s="173"/>
      <c r="N25" s="185">
        <f t="shared" si="12"/>
        <v>-4.0485033612181476E-2</v>
      </c>
      <c r="O25" s="186">
        <f t="shared" si="13"/>
        <v>-5.4553264604811136E-2</v>
      </c>
      <c r="P25" s="187"/>
      <c r="Q25" s="173"/>
      <c r="R25" s="173"/>
      <c r="S25" s="173"/>
      <c r="T25" s="173"/>
      <c r="U25" s="173"/>
      <c r="V25" s="173"/>
      <c r="W25" s="173"/>
      <c r="X25" s="173"/>
      <c r="Y25" s="173"/>
      <c r="Z25" s="173"/>
      <c r="AA25" s="173"/>
    </row>
    <row r="26" spans="1:27" ht="17.100000000000001" customHeight="1" x14ac:dyDescent="0.3">
      <c r="A26" s="18" t="s">
        <v>78</v>
      </c>
      <c r="B26" s="79">
        <f t="shared" si="4"/>
        <v>-0.22184300341296925</v>
      </c>
      <c r="C26" s="37">
        <f t="shared" si="5"/>
        <v>0.1515151515151516</v>
      </c>
      <c r="D26" s="184"/>
      <c r="E26" s="37">
        <f t="shared" si="6"/>
        <v>0.4285714285714286</v>
      </c>
      <c r="F26" s="37">
        <f t="shared" si="7"/>
        <v>1.5</v>
      </c>
      <c r="H26" s="79">
        <f t="shared" si="8"/>
        <v>0.13043478260869557</v>
      </c>
      <c r="I26" s="37">
        <f t="shared" si="9"/>
        <v>0.44444444444444442</v>
      </c>
      <c r="J26" s="184"/>
      <c r="K26" s="37">
        <f t="shared" si="10"/>
        <v>-0.27513227513227512</v>
      </c>
      <c r="L26" s="37">
        <f t="shared" si="11"/>
        <v>0.11382113821138207</v>
      </c>
      <c r="M26" s="173"/>
      <c r="N26" s="185">
        <f t="shared" si="12"/>
        <v>0.83583959899749338</v>
      </c>
      <c r="O26" s="186">
        <f t="shared" si="13"/>
        <v>1.1710526315789469</v>
      </c>
      <c r="P26" s="187"/>
      <c r="Q26" s="173"/>
      <c r="R26" s="173"/>
      <c r="S26" s="173"/>
      <c r="T26" s="173"/>
      <c r="U26" s="173"/>
      <c r="V26" s="173"/>
      <c r="W26" s="173"/>
      <c r="X26" s="173"/>
      <c r="Y26" s="173"/>
      <c r="Z26" s="173"/>
      <c r="AA26" s="173"/>
    </row>
    <row r="27" spans="1:27" ht="17.100000000000001" customHeight="1" x14ac:dyDescent="0.3">
      <c r="A27" s="18" t="s">
        <v>81</v>
      </c>
      <c r="B27" s="79">
        <f t="shared" si="4"/>
        <v>-0.12929061784897022</v>
      </c>
      <c r="C27" s="37">
        <f t="shared" si="5"/>
        <v>-6.0493827160493785E-2</v>
      </c>
      <c r="D27" s="184"/>
      <c r="E27" s="37">
        <f t="shared" si="6"/>
        <v>0.59090909090909083</v>
      </c>
      <c r="F27" s="37">
        <f t="shared" si="7"/>
        <v>6.0606060606060552E-2</v>
      </c>
      <c r="H27" s="79">
        <f t="shared" si="8"/>
        <v>-0.20253164556962022</v>
      </c>
      <c r="I27" s="37">
        <f t="shared" si="9"/>
        <v>-0.14864864864864868</v>
      </c>
      <c r="J27" s="184"/>
      <c r="K27" s="37">
        <f t="shared" si="10"/>
        <v>-0.11759581881533099</v>
      </c>
      <c r="L27" s="37">
        <f t="shared" si="11"/>
        <v>-5.8550185873605942E-2</v>
      </c>
      <c r="M27" s="173"/>
      <c r="N27" s="185">
        <f t="shared" si="12"/>
        <v>0.8271413212280494</v>
      </c>
      <c r="O27" s="186">
        <f t="shared" si="13"/>
        <v>0.1288973838251104</v>
      </c>
      <c r="P27" s="187"/>
      <c r="Q27" s="173"/>
      <c r="R27" s="173"/>
      <c r="S27" s="173"/>
      <c r="T27" s="173"/>
      <c r="U27" s="173"/>
      <c r="V27" s="173"/>
      <c r="W27" s="173"/>
      <c r="X27" s="173"/>
      <c r="Y27" s="173"/>
      <c r="Z27" s="173"/>
      <c r="AA27" s="173"/>
    </row>
    <row r="28" spans="1:27" ht="17.100000000000001" customHeight="1" x14ac:dyDescent="0.3">
      <c r="A28" s="18" t="s">
        <v>83</v>
      </c>
      <c r="B28" s="79">
        <f t="shared" si="4"/>
        <v>-0.13617021276595742</v>
      </c>
      <c r="C28" s="37">
        <f t="shared" si="5"/>
        <v>-8.55855855855856E-2</v>
      </c>
      <c r="D28" s="184"/>
      <c r="E28" s="37">
        <f t="shared" si="6"/>
        <v>-0.25</v>
      </c>
      <c r="F28" s="37">
        <f t="shared" si="7"/>
        <v>0.19999999999999996</v>
      </c>
      <c r="H28" s="79">
        <f t="shared" si="8"/>
        <v>-3.5714285714285698E-2</v>
      </c>
      <c r="I28" s="37">
        <f t="shared" si="9"/>
        <v>8.0000000000000071E-2</v>
      </c>
      <c r="J28" s="184"/>
      <c r="K28" s="37">
        <f t="shared" si="10"/>
        <v>-0.18649517684887462</v>
      </c>
      <c r="L28" s="37">
        <f t="shared" si="11"/>
        <v>-0.14814814814814814</v>
      </c>
      <c r="M28" s="173"/>
      <c r="N28" s="185">
        <f t="shared" si="12"/>
        <v>-0.13177339901477836</v>
      </c>
      <c r="O28" s="186">
        <f t="shared" si="13"/>
        <v>0.31231527093596045</v>
      </c>
      <c r="P28" s="187"/>
      <c r="Q28" s="173"/>
      <c r="R28" s="173"/>
      <c r="S28" s="173"/>
      <c r="T28" s="173"/>
      <c r="U28" s="173"/>
      <c r="V28" s="173"/>
      <c r="W28" s="173"/>
      <c r="X28" s="173"/>
      <c r="Y28" s="173"/>
      <c r="Z28" s="173"/>
      <c r="AA28" s="173"/>
    </row>
    <row r="29" spans="1:27" ht="17.100000000000001" customHeight="1" x14ac:dyDescent="0.3">
      <c r="A29" s="18" t="s">
        <v>71</v>
      </c>
      <c r="B29" s="79">
        <f t="shared" si="4"/>
        <v>-7.0372976776917895E-3</v>
      </c>
      <c r="C29" s="37">
        <f t="shared" si="5"/>
        <v>3.4457478005865072E-2</v>
      </c>
      <c r="D29" s="184"/>
      <c r="E29" s="37">
        <f t="shared" si="6"/>
        <v>8.8235294117646967E-2</v>
      </c>
      <c r="F29" s="37">
        <f t="shared" si="7"/>
        <v>0.3214285714285714</v>
      </c>
      <c r="H29" s="79">
        <f t="shared" si="8"/>
        <v>-0.16049382716049387</v>
      </c>
      <c r="I29" s="37">
        <f t="shared" si="9"/>
        <v>0.15254237288135597</v>
      </c>
      <c r="J29" s="184"/>
      <c r="K29" s="37">
        <f t="shared" si="10"/>
        <v>-4.2347247428917156E-2</v>
      </c>
      <c r="L29" s="37">
        <f t="shared" si="11"/>
        <v>3.3964728935336419E-2</v>
      </c>
      <c r="M29" s="173"/>
      <c r="N29" s="185">
        <f t="shared" si="12"/>
        <v>9.594780506107492E-2</v>
      </c>
      <c r="O29" s="186">
        <f t="shared" si="13"/>
        <v>0.2774121696871521</v>
      </c>
      <c r="P29" s="187"/>
      <c r="Q29" s="173"/>
      <c r="R29" s="173"/>
      <c r="S29" s="173"/>
      <c r="T29" s="173"/>
      <c r="U29" s="173"/>
      <c r="V29" s="173"/>
      <c r="W29" s="173"/>
      <c r="X29" s="173"/>
      <c r="Y29" s="173"/>
      <c r="Z29" s="173"/>
      <c r="AA29" s="173"/>
    </row>
    <row r="30" spans="1:27" ht="17.100000000000001" customHeight="1" thickBot="1" x14ac:dyDescent="0.35">
      <c r="A30" s="24" t="s">
        <v>35</v>
      </c>
      <c r="B30" s="80">
        <f t="shared" si="4"/>
        <v>-1.4676206200697095E-2</v>
      </c>
      <c r="C30" s="76">
        <f t="shared" si="5"/>
        <v>6.5991862657536871E-2</v>
      </c>
      <c r="D30" s="197"/>
      <c r="E30" s="76">
        <f t="shared" si="6"/>
        <v>-1.3729977116704761E-2</v>
      </c>
      <c r="F30" s="76">
        <f t="shared" si="7"/>
        <v>2.3752969121140222E-2</v>
      </c>
      <c r="G30" s="198"/>
      <c r="H30" s="80">
        <f t="shared" si="8"/>
        <v>5.3101503759398483E-2</v>
      </c>
      <c r="I30" s="76">
        <f t="shared" si="9"/>
        <v>7.2248803827751118E-2</v>
      </c>
      <c r="J30" s="197"/>
      <c r="K30" s="76">
        <f t="shared" si="10"/>
        <v>-4.5114869982327721E-2</v>
      </c>
      <c r="L30" s="76">
        <f t="shared" si="11"/>
        <v>6.6427947105760277E-2</v>
      </c>
      <c r="M30" s="199"/>
      <c r="N30" s="201">
        <f t="shared" si="12"/>
        <v>9.6032298209691724E-4</v>
      </c>
      <c r="O30" s="202">
        <f t="shared" si="13"/>
        <v>-3.9624029991274456E-2</v>
      </c>
      <c r="P30" s="200"/>
      <c r="Q30" s="173"/>
      <c r="R30" s="173"/>
      <c r="S30" s="173"/>
      <c r="T30" s="173"/>
      <c r="U30" s="173"/>
      <c r="V30" s="173"/>
      <c r="W30" s="173"/>
      <c r="X30" s="173"/>
      <c r="Y30" s="173"/>
      <c r="Z30" s="173"/>
      <c r="AA30" s="173"/>
    </row>
    <row r="31" spans="1:27" x14ac:dyDescent="0.3">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row>
    <row r="32" spans="1:27" x14ac:dyDescent="0.3">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row>
    <row r="33" spans="1:27" x14ac:dyDescent="0.3">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row>
    <row r="34" spans="1:27" x14ac:dyDescent="0.3">
      <c r="A34" s="173"/>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row>
    <row r="35" spans="1:27" x14ac:dyDescent="0.3">
      <c r="A35" s="173"/>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row>
  </sheetData>
  <sheetProtection algorithmName="SHA-512" hashValue="Tk79nRKZctwXXWN1bmSkq86Wc976gultH06DvybiL1WfiFS6lP7ll4BrHgs55iYOzRnIW2rXoM1B7x9VXDX+Lg==" saltValue="tssZw6T4dEjIiFmh7FIRfQ==" spinCount="100000" sheet="1" objects="1" scenarios="1" selectLockedCells="1" selectUnlockedCells="1"/>
  <mergeCells count="14">
    <mergeCell ref="N19:P19"/>
    <mergeCell ref="B20:P20"/>
    <mergeCell ref="N4:P4"/>
    <mergeCell ref="K4:M4"/>
    <mergeCell ref="A15:E15"/>
    <mergeCell ref="A4:A5"/>
    <mergeCell ref="B4:D4"/>
    <mergeCell ref="E4:G4"/>
    <mergeCell ref="H4:J4"/>
    <mergeCell ref="A19:A21"/>
    <mergeCell ref="B19:D19"/>
    <mergeCell ref="E19:G19"/>
    <mergeCell ref="H19:J19"/>
    <mergeCell ref="K19:M19"/>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E14:F14 H14:I14 K14:L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34"/>
  <sheetViews>
    <sheetView showGridLines="0" zoomScaleNormal="100" workbookViewId="0">
      <selection activeCell="O3" sqref="O3"/>
    </sheetView>
  </sheetViews>
  <sheetFormatPr defaultColWidth="9.109375" defaultRowHeight="13.8" x14ac:dyDescent="0.25"/>
  <cols>
    <col min="1" max="1" width="18.6640625" style="162" customWidth="1"/>
    <col min="2" max="13" width="7.88671875" style="162" customWidth="1"/>
    <col min="14" max="14" width="3.44140625" style="162" customWidth="1"/>
    <col min="15" max="16384" width="9.109375" style="162"/>
  </cols>
  <sheetData>
    <row r="1" spans="1:27" ht="5.25" customHeight="1" x14ac:dyDescent="0.25"/>
    <row r="2" spans="1:27" ht="18.899999999999999" customHeight="1" x14ac:dyDescent="0.3">
      <c r="A2" s="13" t="s">
        <v>193</v>
      </c>
      <c r="B2" s="13"/>
      <c r="C2" s="13"/>
      <c r="D2" s="13"/>
      <c r="E2" s="14"/>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64" t="s">
        <v>209</v>
      </c>
      <c r="B4" s="256" t="s">
        <v>6</v>
      </c>
      <c r="C4" s="257"/>
      <c r="D4" s="258"/>
      <c r="E4" s="257" t="s">
        <v>31</v>
      </c>
      <c r="F4" s="257"/>
      <c r="G4" s="257"/>
      <c r="H4" s="256" t="s">
        <v>18</v>
      </c>
      <c r="I4" s="257"/>
      <c r="J4" s="258"/>
      <c r="K4" s="257" t="s">
        <v>20</v>
      </c>
      <c r="L4" s="257"/>
      <c r="M4" s="257"/>
      <c r="N4" s="15"/>
      <c r="O4" s="15"/>
      <c r="P4" s="15"/>
      <c r="Q4" s="15"/>
      <c r="R4" s="15"/>
      <c r="S4" s="15"/>
      <c r="T4" s="15"/>
      <c r="U4" s="15"/>
      <c r="V4" s="15"/>
      <c r="W4" s="15"/>
      <c r="X4" s="15"/>
      <c r="Y4" s="15"/>
      <c r="Z4" s="15"/>
      <c r="AA4" s="15"/>
    </row>
    <row r="5" spans="1:27" ht="30" customHeight="1" x14ac:dyDescent="0.25">
      <c r="A5" s="265"/>
      <c r="B5" s="70">
        <v>2022</v>
      </c>
      <c r="C5" s="71">
        <v>2023</v>
      </c>
      <c r="D5" s="82" t="s">
        <v>135</v>
      </c>
      <c r="E5" s="71">
        <v>2022</v>
      </c>
      <c r="F5" s="71">
        <v>2023</v>
      </c>
      <c r="G5" s="81" t="s">
        <v>135</v>
      </c>
      <c r="H5" s="70">
        <v>2022</v>
      </c>
      <c r="I5" s="71">
        <v>2023</v>
      </c>
      <c r="J5" s="82" t="s">
        <v>135</v>
      </c>
      <c r="K5" s="71">
        <v>2022</v>
      </c>
      <c r="L5" s="71">
        <v>2023</v>
      </c>
      <c r="M5" s="81" t="s">
        <v>135</v>
      </c>
      <c r="N5" s="15"/>
      <c r="O5" s="15"/>
      <c r="P5" s="15"/>
      <c r="Q5" s="15"/>
      <c r="R5" s="15"/>
      <c r="S5" s="15"/>
      <c r="T5" s="15"/>
      <c r="U5" s="15"/>
      <c r="V5" s="15"/>
      <c r="W5" s="15"/>
      <c r="X5" s="15"/>
      <c r="Y5" s="15"/>
      <c r="Z5" s="15"/>
      <c r="AA5" s="15"/>
    </row>
    <row r="6" spans="1:27" ht="17.100000000000001" customHeight="1" x14ac:dyDescent="0.25">
      <c r="A6" s="18" t="s">
        <v>85</v>
      </c>
      <c r="B6" s="48">
        <v>2429</v>
      </c>
      <c r="C6" s="16">
        <v>2608</v>
      </c>
      <c r="D6" s="49">
        <f>(C6/B6)-1</f>
        <v>7.3692877727459916E-2</v>
      </c>
      <c r="E6" s="16">
        <v>31</v>
      </c>
      <c r="F6" s="16">
        <v>28</v>
      </c>
      <c r="G6" s="17">
        <f t="shared" ref="G6:G23" si="0">(F6/E6)-1</f>
        <v>-9.6774193548387122E-2</v>
      </c>
      <c r="H6" s="48">
        <v>165</v>
      </c>
      <c r="I6" s="16">
        <v>179</v>
      </c>
      <c r="J6" s="49">
        <f>(I6/H6)-1</f>
        <v>8.4848484848484951E-2</v>
      </c>
      <c r="K6" s="16">
        <v>2875</v>
      </c>
      <c r="L6" s="16">
        <v>3050</v>
      </c>
      <c r="M6" s="17">
        <f>(L6/K6)-1</f>
        <v>6.0869565217391397E-2</v>
      </c>
      <c r="N6" s="15"/>
      <c r="O6" s="15"/>
      <c r="P6" s="15"/>
      <c r="Q6" s="15"/>
      <c r="R6" s="15"/>
      <c r="S6" s="15"/>
      <c r="T6" s="15"/>
      <c r="U6" s="15"/>
      <c r="V6" s="15"/>
      <c r="W6" s="15"/>
      <c r="X6" s="15"/>
      <c r="Y6" s="15"/>
      <c r="Z6" s="15"/>
      <c r="AA6" s="15"/>
    </row>
    <row r="7" spans="1:27" ht="17.100000000000001" customHeight="1" x14ac:dyDescent="0.25">
      <c r="A7" s="18" t="s">
        <v>86</v>
      </c>
      <c r="B7" s="48">
        <v>421</v>
      </c>
      <c r="C7" s="16">
        <v>450</v>
      </c>
      <c r="D7" s="49">
        <f t="shared" ref="D7:D23" si="1">(C7/B7)-1</f>
        <v>6.8883610451306421E-2</v>
      </c>
      <c r="E7" s="16">
        <v>20</v>
      </c>
      <c r="F7" s="16">
        <v>22</v>
      </c>
      <c r="G7" s="17">
        <f t="shared" si="0"/>
        <v>0.10000000000000009</v>
      </c>
      <c r="H7" s="48">
        <v>63</v>
      </c>
      <c r="I7" s="16">
        <v>74</v>
      </c>
      <c r="J7" s="49">
        <f t="shared" ref="J7:J23" si="2">(I7/H7)-1</f>
        <v>0.17460317460317465</v>
      </c>
      <c r="K7" s="16">
        <v>476</v>
      </c>
      <c r="L7" s="16">
        <v>536</v>
      </c>
      <c r="M7" s="17">
        <f t="shared" ref="M7:M23" si="3">(L7/K7)-1</f>
        <v>0.12605042016806722</v>
      </c>
      <c r="N7" s="15"/>
      <c r="O7" s="15"/>
      <c r="P7" s="15"/>
      <c r="Q7" s="15"/>
      <c r="R7" s="15"/>
      <c r="S7" s="15"/>
      <c r="T7" s="15"/>
      <c r="U7" s="15"/>
      <c r="V7" s="15"/>
      <c r="W7" s="15"/>
      <c r="X7" s="15"/>
      <c r="Y7" s="15"/>
      <c r="Z7" s="15"/>
      <c r="AA7" s="15"/>
    </row>
    <row r="8" spans="1:27" ht="17.100000000000001" customHeight="1" x14ac:dyDescent="0.25">
      <c r="A8" s="18" t="s">
        <v>87</v>
      </c>
      <c r="B8" s="48">
        <v>2736</v>
      </c>
      <c r="C8" s="16">
        <v>3054</v>
      </c>
      <c r="D8" s="49">
        <f t="shared" si="1"/>
        <v>0.11622807017543857</v>
      </c>
      <c r="E8" s="16">
        <v>28</v>
      </c>
      <c r="F8" s="16">
        <v>32</v>
      </c>
      <c r="G8" s="17">
        <f t="shared" si="0"/>
        <v>0.14285714285714279</v>
      </c>
      <c r="H8" s="48">
        <v>124</v>
      </c>
      <c r="I8" s="16">
        <v>177</v>
      </c>
      <c r="J8" s="49">
        <f t="shared" si="2"/>
        <v>0.42741935483870974</v>
      </c>
      <c r="K8" s="16">
        <v>3310</v>
      </c>
      <c r="L8" s="16">
        <v>3648</v>
      </c>
      <c r="M8" s="17">
        <f t="shared" si="3"/>
        <v>0.10211480362537761</v>
      </c>
      <c r="N8" s="15"/>
      <c r="O8" s="15"/>
      <c r="P8" s="15"/>
      <c r="Q8" s="15"/>
      <c r="R8" s="15"/>
      <c r="S8" s="15"/>
      <c r="T8" s="15"/>
      <c r="U8" s="15"/>
      <c r="V8" s="15"/>
      <c r="W8" s="15"/>
      <c r="X8" s="15"/>
      <c r="Y8" s="15"/>
      <c r="Z8" s="15"/>
      <c r="AA8" s="15"/>
    </row>
    <row r="9" spans="1:27" ht="17.100000000000001" customHeight="1" x14ac:dyDescent="0.25">
      <c r="A9" s="18" t="s">
        <v>88</v>
      </c>
      <c r="B9" s="48">
        <v>345</v>
      </c>
      <c r="C9" s="16">
        <v>360</v>
      </c>
      <c r="D9" s="49">
        <f t="shared" si="1"/>
        <v>4.3478260869565188E-2</v>
      </c>
      <c r="E9" s="16">
        <v>5</v>
      </c>
      <c r="F9" s="16">
        <v>3</v>
      </c>
      <c r="G9" s="17">
        <f t="shared" si="0"/>
        <v>-0.4</v>
      </c>
      <c r="H9" s="48">
        <v>54</v>
      </c>
      <c r="I9" s="16">
        <v>45</v>
      </c>
      <c r="J9" s="49">
        <f t="shared" si="2"/>
        <v>-0.16666666666666663</v>
      </c>
      <c r="K9" s="16">
        <v>400</v>
      </c>
      <c r="L9" s="16">
        <v>427</v>
      </c>
      <c r="M9" s="17">
        <f t="shared" si="3"/>
        <v>6.7499999999999893E-2</v>
      </c>
      <c r="N9" s="15"/>
      <c r="O9" s="15"/>
      <c r="P9" s="15"/>
      <c r="Q9" s="15"/>
      <c r="R9" s="15"/>
      <c r="S9" s="15"/>
      <c r="T9" s="15"/>
      <c r="U9" s="15"/>
      <c r="V9" s="15"/>
      <c r="W9" s="15"/>
      <c r="X9" s="15"/>
      <c r="Y9" s="15"/>
      <c r="Z9" s="15"/>
      <c r="AA9" s="15"/>
    </row>
    <row r="10" spans="1:27" ht="17.100000000000001" customHeight="1" x14ac:dyDescent="0.25">
      <c r="A10" s="18" t="s">
        <v>89</v>
      </c>
      <c r="B10" s="48">
        <v>474</v>
      </c>
      <c r="C10" s="16">
        <v>511</v>
      </c>
      <c r="D10" s="49">
        <f t="shared" si="1"/>
        <v>7.8059071729957852E-2</v>
      </c>
      <c r="E10" s="16">
        <v>7</v>
      </c>
      <c r="F10" s="16">
        <v>17</v>
      </c>
      <c r="G10" s="17">
        <f t="shared" si="0"/>
        <v>1.4285714285714284</v>
      </c>
      <c r="H10" s="48">
        <v>41</v>
      </c>
      <c r="I10" s="16">
        <v>65</v>
      </c>
      <c r="J10" s="49">
        <f t="shared" si="2"/>
        <v>0.58536585365853666</v>
      </c>
      <c r="K10" s="16">
        <v>556</v>
      </c>
      <c r="L10" s="16">
        <v>597</v>
      </c>
      <c r="M10" s="17">
        <f t="shared" si="3"/>
        <v>7.374100719424459E-2</v>
      </c>
      <c r="N10" s="15"/>
      <c r="O10" s="15"/>
      <c r="P10" s="15"/>
      <c r="Q10" s="15"/>
      <c r="R10" s="15"/>
      <c r="S10" s="15"/>
      <c r="T10" s="15"/>
      <c r="U10" s="15"/>
      <c r="V10" s="15"/>
      <c r="W10" s="15"/>
      <c r="X10" s="15"/>
      <c r="Y10" s="15"/>
      <c r="Z10" s="15"/>
      <c r="AA10" s="15"/>
    </row>
    <row r="11" spans="1:27" ht="17.100000000000001" customHeight="1" x14ac:dyDescent="0.25">
      <c r="A11" s="18" t="s">
        <v>90</v>
      </c>
      <c r="B11" s="48">
        <v>1530</v>
      </c>
      <c r="C11" s="16">
        <v>1477</v>
      </c>
      <c r="D11" s="49">
        <f t="shared" si="1"/>
        <v>-3.4640522875816981E-2</v>
      </c>
      <c r="E11" s="16">
        <v>22</v>
      </c>
      <c r="F11" s="16">
        <v>20</v>
      </c>
      <c r="G11" s="17">
        <f t="shared" si="0"/>
        <v>-9.0909090909090939E-2</v>
      </c>
      <c r="H11" s="48">
        <v>98</v>
      </c>
      <c r="I11" s="16">
        <v>85</v>
      </c>
      <c r="J11" s="49">
        <f t="shared" si="2"/>
        <v>-0.13265306122448983</v>
      </c>
      <c r="K11" s="16">
        <v>1795</v>
      </c>
      <c r="L11" s="16">
        <v>1716</v>
      </c>
      <c r="M11" s="17">
        <f t="shared" si="3"/>
        <v>-4.4011142061281316E-2</v>
      </c>
      <c r="N11" s="15"/>
      <c r="O11" s="15"/>
      <c r="P11" s="15"/>
      <c r="Q11" s="15"/>
      <c r="R11" s="15"/>
      <c r="S11" s="15"/>
      <c r="T11" s="15"/>
      <c r="U11" s="15"/>
      <c r="V11" s="15"/>
      <c r="W11" s="15"/>
      <c r="X11" s="15"/>
      <c r="Y11" s="15"/>
      <c r="Z11" s="15"/>
      <c r="AA11" s="15"/>
    </row>
    <row r="12" spans="1:27" ht="17.100000000000001" customHeight="1" x14ac:dyDescent="0.25">
      <c r="A12" s="18" t="s">
        <v>91</v>
      </c>
      <c r="B12" s="48">
        <v>404</v>
      </c>
      <c r="C12" s="16">
        <v>427</v>
      </c>
      <c r="D12" s="49">
        <f t="shared" si="1"/>
        <v>5.6930693069306981E-2</v>
      </c>
      <c r="E12" s="16">
        <v>13</v>
      </c>
      <c r="F12" s="16">
        <v>9</v>
      </c>
      <c r="G12" s="17">
        <f t="shared" si="0"/>
        <v>-0.30769230769230771</v>
      </c>
      <c r="H12" s="48">
        <v>58</v>
      </c>
      <c r="I12" s="16">
        <v>71</v>
      </c>
      <c r="J12" s="49">
        <f t="shared" si="2"/>
        <v>0.22413793103448265</v>
      </c>
      <c r="K12" s="16">
        <v>453</v>
      </c>
      <c r="L12" s="16">
        <v>497</v>
      </c>
      <c r="M12" s="17">
        <f t="shared" si="3"/>
        <v>9.7130242825607116E-2</v>
      </c>
      <c r="N12" s="15"/>
      <c r="O12" s="15"/>
      <c r="P12" s="15"/>
      <c r="Q12" s="15"/>
      <c r="R12" s="15"/>
      <c r="S12" s="15"/>
      <c r="T12" s="15"/>
      <c r="U12" s="15"/>
      <c r="V12" s="15"/>
      <c r="W12" s="15"/>
      <c r="X12" s="15"/>
      <c r="Y12" s="15"/>
      <c r="Z12" s="15"/>
      <c r="AA12" s="15"/>
    </row>
    <row r="13" spans="1:27" ht="17.100000000000001" customHeight="1" x14ac:dyDescent="0.25">
      <c r="A13" s="18" t="s">
        <v>92</v>
      </c>
      <c r="B13" s="48">
        <v>1900</v>
      </c>
      <c r="C13" s="16">
        <v>2041</v>
      </c>
      <c r="D13" s="49">
        <f t="shared" si="1"/>
        <v>7.4210526315789505E-2</v>
      </c>
      <c r="E13" s="16">
        <v>33</v>
      </c>
      <c r="F13" s="16">
        <v>32</v>
      </c>
      <c r="G13" s="17">
        <f t="shared" si="0"/>
        <v>-3.0303030303030276E-2</v>
      </c>
      <c r="H13" s="48">
        <v>159</v>
      </c>
      <c r="I13" s="16">
        <v>183</v>
      </c>
      <c r="J13" s="49">
        <f t="shared" si="2"/>
        <v>0.15094339622641506</v>
      </c>
      <c r="K13" s="16">
        <v>2137</v>
      </c>
      <c r="L13" s="16">
        <v>2269</v>
      </c>
      <c r="M13" s="17">
        <f t="shared" si="3"/>
        <v>6.1768834815161489E-2</v>
      </c>
      <c r="N13" s="15"/>
      <c r="O13" s="15"/>
      <c r="P13" s="15"/>
      <c r="Q13" s="15"/>
      <c r="R13" s="15"/>
      <c r="S13" s="15"/>
      <c r="T13" s="15"/>
      <c r="U13" s="15"/>
      <c r="V13" s="15"/>
      <c r="W13" s="15"/>
      <c r="X13" s="15"/>
      <c r="Y13" s="15"/>
      <c r="Z13" s="15"/>
      <c r="AA13" s="15"/>
    </row>
    <row r="14" spans="1:27" ht="17.100000000000001" customHeight="1" x14ac:dyDescent="0.25">
      <c r="A14" s="18" t="s">
        <v>93</v>
      </c>
      <c r="B14" s="48">
        <v>391</v>
      </c>
      <c r="C14" s="16">
        <v>412</v>
      </c>
      <c r="D14" s="49">
        <f t="shared" si="1"/>
        <v>5.3708439897698135E-2</v>
      </c>
      <c r="E14" s="16">
        <v>11</v>
      </c>
      <c r="F14" s="16">
        <v>11</v>
      </c>
      <c r="G14" s="17">
        <f t="shared" si="0"/>
        <v>0</v>
      </c>
      <c r="H14" s="48">
        <v>55</v>
      </c>
      <c r="I14" s="16">
        <v>52</v>
      </c>
      <c r="J14" s="49">
        <f t="shared" si="2"/>
        <v>-5.4545454545454564E-2</v>
      </c>
      <c r="K14" s="16">
        <v>462</v>
      </c>
      <c r="L14" s="16">
        <v>496</v>
      </c>
      <c r="M14" s="17">
        <f t="shared" si="3"/>
        <v>7.3593073593073655E-2</v>
      </c>
      <c r="N14" s="15"/>
      <c r="O14" s="15"/>
      <c r="P14" s="15"/>
      <c r="Q14" s="15"/>
      <c r="R14" s="15"/>
      <c r="S14" s="15"/>
      <c r="T14" s="15"/>
      <c r="U14" s="15"/>
      <c r="V14" s="15"/>
      <c r="W14" s="15"/>
      <c r="X14" s="15"/>
      <c r="Y14" s="15"/>
      <c r="Z14" s="15"/>
      <c r="AA14" s="15"/>
    </row>
    <row r="15" spans="1:27" ht="17.100000000000001" customHeight="1" x14ac:dyDescent="0.25">
      <c r="A15" s="18" t="s">
        <v>94</v>
      </c>
      <c r="B15" s="48">
        <v>1485</v>
      </c>
      <c r="C15" s="16">
        <v>1641</v>
      </c>
      <c r="D15" s="49">
        <f t="shared" si="1"/>
        <v>0.10505050505050506</v>
      </c>
      <c r="E15" s="16">
        <v>30</v>
      </c>
      <c r="F15" s="16">
        <v>31</v>
      </c>
      <c r="G15" s="17">
        <f t="shared" si="0"/>
        <v>3.3333333333333437E-2</v>
      </c>
      <c r="H15" s="48">
        <v>108</v>
      </c>
      <c r="I15" s="16">
        <v>141</v>
      </c>
      <c r="J15" s="49">
        <f t="shared" si="2"/>
        <v>0.30555555555555558</v>
      </c>
      <c r="K15" s="16">
        <v>1748</v>
      </c>
      <c r="L15" s="16">
        <v>1933</v>
      </c>
      <c r="M15" s="17">
        <f t="shared" si="3"/>
        <v>0.10583524027459945</v>
      </c>
      <c r="N15" s="15"/>
      <c r="O15" s="15"/>
      <c r="P15" s="15"/>
      <c r="Q15" s="15"/>
      <c r="R15" s="15"/>
      <c r="S15" s="15"/>
      <c r="T15" s="15"/>
      <c r="U15" s="15"/>
      <c r="V15" s="15"/>
      <c r="W15" s="15"/>
      <c r="X15" s="15"/>
      <c r="Y15" s="15"/>
      <c r="Z15" s="15"/>
      <c r="AA15" s="15"/>
    </row>
    <row r="16" spans="1:27" ht="17.100000000000001" customHeight="1" x14ac:dyDescent="0.25">
      <c r="A16" s="18" t="s">
        <v>95</v>
      </c>
      <c r="B16" s="48">
        <v>6324</v>
      </c>
      <c r="C16" s="16">
        <v>6670</v>
      </c>
      <c r="D16" s="49">
        <f t="shared" si="1"/>
        <v>5.4712207463630591E-2</v>
      </c>
      <c r="E16" s="16">
        <v>52</v>
      </c>
      <c r="F16" s="16">
        <v>43</v>
      </c>
      <c r="G16" s="17">
        <f t="shared" si="0"/>
        <v>-0.17307692307692313</v>
      </c>
      <c r="H16" s="48">
        <v>271</v>
      </c>
      <c r="I16" s="16">
        <v>294</v>
      </c>
      <c r="J16" s="49">
        <f t="shared" si="2"/>
        <v>8.4870848708487046E-2</v>
      </c>
      <c r="K16" s="16">
        <v>7353</v>
      </c>
      <c r="L16" s="16">
        <v>7807</v>
      </c>
      <c r="M16" s="17">
        <f t="shared" si="3"/>
        <v>6.1743506051951558E-2</v>
      </c>
      <c r="N16" s="15"/>
      <c r="O16" s="15"/>
      <c r="P16" s="15"/>
      <c r="Q16" s="15"/>
      <c r="R16" s="15"/>
      <c r="S16" s="15"/>
      <c r="T16" s="15"/>
      <c r="U16" s="15"/>
      <c r="V16" s="15"/>
      <c r="W16" s="15"/>
      <c r="X16" s="15"/>
      <c r="Y16" s="15"/>
      <c r="Z16" s="15"/>
      <c r="AA16" s="15"/>
    </row>
    <row r="17" spans="1:27" ht="17.100000000000001" customHeight="1" x14ac:dyDescent="0.25">
      <c r="A17" s="18" t="s">
        <v>96</v>
      </c>
      <c r="B17" s="48">
        <v>266</v>
      </c>
      <c r="C17" s="16">
        <v>298</v>
      </c>
      <c r="D17" s="49">
        <f t="shared" si="1"/>
        <v>0.12030075187969924</v>
      </c>
      <c r="E17" s="16">
        <v>10</v>
      </c>
      <c r="F17" s="16">
        <v>13</v>
      </c>
      <c r="G17" s="17">
        <f t="shared" si="0"/>
        <v>0.30000000000000004</v>
      </c>
      <c r="H17" s="48">
        <v>53</v>
      </c>
      <c r="I17" s="16">
        <v>42</v>
      </c>
      <c r="J17" s="49">
        <f t="shared" si="2"/>
        <v>-0.20754716981132071</v>
      </c>
      <c r="K17" s="16">
        <v>286</v>
      </c>
      <c r="L17" s="16">
        <v>352</v>
      </c>
      <c r="M17" s="17">
        <f t="shared" si="3"/>
        <v>0.23076923076923084</v>
      </c>
      <c r="N17" s="15"/>
      <c r="O17" s="15"/>
      <c r="P17" s="15"/>
      <c r="Q17" s="15"/>
      <c r="R17" s="15"/>
      <c r="S17" s="15"/>
      <c r="T17" s="15"/>
      <c r="U17" s="15"/>
      <c r="V17" s="15"/>
      <c r="W17" s="15"/>
      <c r="X17" s="15"/>
      <c r="Y17" s="15"/>
      <c r="Z17" s="15"/>
      <c r="AA17" s="15"/>
    </row>
    <row r="18" spans="1:27" ht="17.100000000000001" customHeight="1" x14ac:dyDescent="0.25">
      <c r="A18" s="18" t="s">
        <v>97</v>
      </c>
      <c r="B18" s="48">
        <v>5245</v>
      </c>
      <c r="C18" s="16">
        <v>5575</v>
      </c>
      <c r="D18" s="49">
        <f t="shared" si="1"/>
        <v>6.2917063870352674E-2</v>
      </c>
      <c r="E18" s="16">
        <v>35</v>
      </c>
      <c r="F18" s="16">
        <v>48</v>
      </c>
      <c r="G18" s="17">
        <f t="shared" si="0"/>
        <v>0.37142857142857144</v>
      </c>
      <c r="H18" s="48">
        <v>222</v>
      </c>
      <c r="I18" s="16">
        <v>207</v>
      </c>
      <c r="J18" s="49">
        <f t="shared" si="2"/>
        <v>-6.7567567567567544E-2</v>
      </c>
      <c r="K18" s="16">
        <v>6163</v>
      </c>
      <c r="L18" s="16">
        <v>6614</v>
      </c>
      <c r="M18" s="17">
        <f t="shared" si="3"/>
        <v>7.3178646762940058E-2</v>
      </c>
      <c r="N18" s="15"/>
      <c r="O18" s="15"/>
      <c r="P18" s="15"/>
      <c r="Q18" s="15"/>
      <c r="R18" s="15"/>
      <c r="S18" s="15"/>
      <c r="T18" s="15"/>
      <c r="U18" s="15"/>
      <c r="V18" s="15"/>
      <c r="W18" s="15"/>
      <c r="X18" s="15"/>
      <c r="Y18" s="15"/>
      <c r="Z18" s="15"/>
      <c r="AA18" s="15"/>
    </row>
    <row r="19" spans="1:27" ht="17.100000000000001" customHeight="1" x14ac:dyDescent="0.25">
      <c r="A19" s="18" t="s">
        <v>98</v>
      </c>
      <c r="B19" s="48">
        <v>1355</v>
      </c>
      <c r="C19" s="16">
        <v>1457</v>
      </c>
      <c r="D19" s="49">
        <f t="shared" si="1"/>
        <v>7.5276752767527766E-2</v>
      </c>
      <c r="E19" s="16">
        <v>25</v>
      </c>
      <c r="F19" s="16">
        <v>28</v>
      </c>
      <c r="G19" s="17">
        <f t="shared" si="0"/>
        <v>0.12000000000000011</v>
      </c>
      <c r="H19" s="48">
        <v>218</v>
      </c>
      <c r="I19" s="16">
        <v>204</v>
      </c>
      <c r="J19" s="49">
        <f t="shared" si="2"/>
        <v>-6.422018348623848E-2</v>
      </c>
      <c r="K19" s="16">
        <v>1574</v>
      </c>
      <c r="L19" s="16">
        <v>1632</v>
      </c>
      <c r="M19" s="17">
        <f t="shared" si="3"/>
        <v>3.684879288437104E-2</v>
      </c>
      <c r="N19" s="15"/>
      <c r="O19" s="15"/>
      <c r="P19" s="15"/>
      <c r="Q19" s="15"/>
      <c r="R19" s="15"/>
      <c r="S19" s="15"/>
      <c r="T19" s="15"/>
      <c r="U19" s="15"/>
      <c r="V19" s="15"/>
      <c r="W19" s="15"/>
      <c r="X19" s="15"/>
      <c r="Y19" s="15"/>
      <c r="Z19" s="15"/>
      <c r="AA19" s="15"/>
    </row>
    <row r="20" spans="1:27" ht="17.100000000000001" customHeight="1" x14ac:dyDescent="0.25">
      <c r="A20" s="18" t="s">
        <v>99</v>
      </c>
      <c r="B20" s="48">
        <v>2333</v>
      </c>
      <c r="C20" s="16">
        <v>2584</v>
      </c>
      <c r="D20" s="49">
        <f t="shared" si="1"/>
        <v>0.10758679811401639</v>
      </c>
      <c r="E20" s="16">
        <v>43</v>
      </c>
      <c r="F20" s="16">
        <v>47</v>
      </c>
      <c r="G20" s="17">
        <f t="shared" si="0"/>
        <v>9.3023255813953432E-2</v>
      </c>
      <c r="H20" s="48">
        <v>194</v>
      </c>
      <c r="I20" s="16">
        <v>191</v>
      </c>
      <c r="J20" s="49">
        <f t="shared" si="2"/>
        <v>-1.5463917525773141E-2</v>
      </c>
      <c r="K20" s="16">
        <v>2777</v>
      </c>
      <c r="L20" s="16">
        <v>3108</v>
      </c>
      <c r="M20" s="17">
        <f t="shared" si="3"/>
        <v>0.11919337414476061</v>
      </c>
      <c r="N20" s="15"/>
      <c r="O20" s="15"/>
      <c r="P20" s="15"/>
      <c r="Q20" s="15"/>
      <c r="R20" s="15"/>
      <c r="S20" s="15"/>
      <c r="T20" s="15"/>
      <c r="U20" s="15"/>
      <c r="V20" s="15"/>
      <c r="W20" s="15"/>
      <c r="X20" s="15"/>
      <c r="Y20" s="15"/>
      <c r="Z20" s="15"/>
      <c r="AA20" s="15"/>
    </row>
    <row r="21" spans="1:27" ht="17.100000000000001" customHeight="1" x14ac:dyDescent="0.25">
      <c r="A21" s="18" t="s">
        <v>100</v>
      </c>
      <c r="B21" s="48">
        <v>766</v>
      </c>
      <c r="C21" s="16">
        <v>782</v>
      </c>
      <c r="D21" s="49">
        <f t="shared" si="1"/>
        <v>2.088772845953013E-2</v>
      </c>
      <c r="E21" s="16">
        <v>15</v>
      </c>
      <c r="F21" s="16">
        <v>16</v>
      </c>
      <c r="G21" s="17">
        <f t="shared" si="0"/>
        <v>6.6666666666666652E-2</v>
      </c>
      <c r="H21" s="48">
        <v>60</v>
      </c>
      <c r="I21" s="16">
        <v>64</v>
      </c>
      <c r="J21" s="49">
        <f t="shared" si="2"/>
        <v>6.6666666666666652E-2</v>
      </c>
      <c r="K21" s="16">
        <v>940</v>
      </c>
      <c r="L21" s="16">
        <v>930</v>
      </c>
      <c r="M21" s="17">
        <f t="shared" si="3"/>
        <v>-1.0638297872340385E-2</v>
      </c>
      <c r="N21" s="15"/>
      <c r="O21" s="15"/>
      <c r="P21" s="15"/>
      <c r="Q21" s="15"/>
      <c r="R21" s="15"/>
      <c r="S21" s="15"/>
      <c r="T21" s="15"/>
      <c r="U21" s="15"/>
      <c r="V21" s="15"/>
      <c r="W21" s="15"/>
      <c r="X21" s="15"/>
      <c r="Y21" s="15"/>
      <c r="Z21" s="15"/>
      <c r="AA21" s="15"/>
    </row>
    <row r="22" spans="1:27" ht="17.100000000000001" customHeight="1" x14ac:dyDescent="0.25">
      <c r="A22" s="18" t="s">
        <v>101</v>
      </c>
      <c r="B22" s="48">
        <v>622</v>
      </c>
      <c r="C22" s="16">
        <v>617</v>
      </c>
      <c r="D22" s="49">
        <f t="shared" si="1"/>
        <v>-8.0385852090032461E-3</v>
      </c>
      <c r="E22" s="16">
        <v>18</v>
      </c>
      <c r="F22" s="16">
        <v>16</v>
      </c>
      <c r="G22" s="17">
        <f t="shared" si="0"/>
        <v>-0.11111111111111116</v>
      </c>
      <c r="H22" s="48">
        <v>58</v>
      </c>
      <c r="I22" s="16">
        <v>63</v>
      </c>
      <c r="J22" s="49">
        <f t="shared" si="2"/>
        <v>8.6206896551724199E-2</v>
      </c>
      <c r="K22" s="16">
        <v>757</v>
      </c>
      <c r="L22" s="16">
        <v>726</v>
      </c>
      <c r="M22" s="17">
        <f t="shared" si="3"/>
        <v>-4.0951122853368549E-2</v>
      </c>
      <c r="N22" s="15"/>
      <c r="O22" s="15"/>
      <c r="P22" s="15"/>
      <c r="Q22" s="15"/>
      <c r="R22" s="15"/>
      <c r="S22" s="15"/>
      <c r="T22" s="15"/>
      <c r="U22" s="15"/>
      <c r="V22" s="15"/>
      <c r="W22" s="15"/>
      <c r="X22" s="15"/>
      <c r="Y22" s="15"/>
      <c r="Z22" s="15"/>
      <c r="AA22" s="15"/>
    </row>
    <row r="23" spans="1:27" ht="17.100000000000001" customHeight="1" x14ac:dyDescent="0.25">
      <c r="A23" s="18" t="s">
        <v>102</v>
      </c>
      <c r="B23" s="48">
        <v>1205</v>
      </c>
      <c r="C23" s="16">
        <v>1262</v>
      </c>
      <c r="D23" s="49">
        <f t="shared" si="1"/>
        <v>4.7302904564315407E-2</v>
      </c>
      <c r="E23" s="16">
        <v>23</v>
      </c>
      <c r="F23" s="16">
        <v>15</v>
      </c>
      <c r="G23" s="17">
        <f t="shared" si="0"/>
        <v>-0.34782608695652173</v>
      </c>
      <c r="H23" s="48">
        <v>89</v>
      </c>
      <c r="I23" s="16">
        <v>104</v>
      </c>
      <c r="J23" s="49">
        <f t="shared" si="2"/>
        <v>0.1685393258426966</v>
      </c>
      <c r="K23" s="16">
        <v>1405</v>
      </c>
      <c r="L23" s="16">
        <v>1485</v>
      </c>
      <c r="M23" s="17">
        <f t="shared" si="3"/>
        <v>5.6939501779359469E-2</v>
      </c>
      <c r="N23" s="15"/>
      <c r="O23" s="15"/>
      <c r="P23" s="15"/>
      <c r="Q23" s="15"/>
      <c r="R23" s="15"/>
      <c r="S23" s="15"/>
      <c r="T23" s="15"/>
      <c r="U23" s="15"/>
      <c r="V23" s="15"/>
      <c r="W23" s="15"/>
      <c r="X23" s="15"/>
      <c r="Y23" s="15"/>
      <c r="Z23" s="15"/>
      <c r="AA23" s="15"/>
    </row>
    <row r="24" spans="1:27" ht="17.100000000000001" customHeight="1" thickBot="1" x14ac:dyDescent="0.3">
      <c r="A24" s="24" t="s">
        <v>35</v>
      </c>
      <c r="B24" s="68">
        <f>SUM(B6:B23)</f>
        <v>30231</v>
      </c>
      <c r="C24" s="25">
        <f>SUM(C6:C23)</f>
        <v>32226</v>
      </c>
      <c r="D24" s="83">
        <f>(C24/B24)-1</f>
        <v>6.5991862657536871E-2</v>
      </c>
      <c r="E24" s="25">
        <f>SUM(E6:E23)</f>
        <v>421</v>
      </c>
      <c r="F24" s="25">
        <f>SUM(F6:F23)</f>
        <v>431</v>
      </c>
      <c r="G24" s="28">
        <f>(F24/E24)-1</f>
        <v>2.3752969121140222E-2</v>
      </c>
      <c r="H24" s="68">
        <f>SUM(H6:H23)</f>
        <v>2090</v>
      </c>
      <c r="I24" s="25">
        <f>SUM(I6:I23)</f>
        <v>2241</v>
      </c>
      <c r="J24" s="83">
        <f>(I24/H24)-1</f>
        <v>7.2248803827751118E-2</v>
      </c>
      <c r="K24" s="25">
        <f>SUM(K6:K23)</f>
        <v>35467</v>
      </c>
      <c r="L24" s="25">
        <f>SUM(L6:L23)</f>
        <v>37823</v>
      </c>
      <c r="M24" s="28">
        <f>(L24/K24)-1</f>
        <v>6.6427947105760277E-2</v>
      </c>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899999999999999"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ht="18.899999999999999"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8.899999999999999"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smQaI53XDiNH7Z2QlGMB+xVDlQ7tM4TL4TsyyLF1rfIHIIv/S+OBF1rZ0DMzdz8L4jU9eRGk26oqtDJ7o2DCRg==" saltValue="DnOUyQvOVKN38XK1kfxNdw==" spinCount="100000" sheet="1" objects="1" scenarios="1" selectLockedCells="1" selectUnlockedCells="1"/>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32"/>
  <sheetViews>
    <sheetView showGridLines="0" zoomScaleNormal="100" workbookViewId="0">
      <selection activeCell="L4" sqref="L4"/>
    </sheetView>
  </sheetViews>
  <sheetFormatPr defaultColWidth="9.109375" defaultRowHeight="13.8" x14ac:dyDescent="0.25"/>
  <cols>
    <col min="1" max="1" width="18.6640625" style="162" customWidth="1"/>
    <col min="2" max="10" width="7.88671875" style="162" customWidth="1"/>
    <col min="11" max="11" width="3.33203125" style="162" customWidth="1"/>
    <col min="12" max="16384" width="9.109375" style="162"/>
  </cols>
  <sheetData>
    <row r="1" spans="1:21" ht="6" customHeight="1" x14ac:dyDescent="0.25"/>
    <row r="2" spans="1:21" ht="18.899999999999999" customHeight="1" x14ac:dyDescent="0.3">
      <c r="A2" s="13" t="s">
        <v>194</v>
      </c>
      <c r="B2" s="13"/>
      <c r="C2" s="161"/>
      <c r="D2" s="161"/>
      <c r="E2" s="161"/>
      <c r="F2" s="15"/>
      <c r="G2" s="15"/>
      <c r="H2" s="15"/>
      <c r="I2" s="15"/>
      <c r="J2" s="15"/>
      <c r="K2" s="15"/>
      <c r="L2" s="15"/>
      <c r="M2" s="15"/>
      <c r="N2" s="15"/>
      <c r="O2" s="15"/>
      <c r="P2" s="15"/>
      <c r="Q2" s="15"/>
      <c r="R2" s="15"/>
      <c r="S2" s="15"/>
      <c r="T2" s="15"/>
      <c r="U2" s="15"/>
    </row>
    <row r="3" spans="1:21" ht="18.899999999999999" customHeight="1" thickBot="1" x14ac:dyDescent="0.35">
      <c r="A3" s="13"/>
      <c r="B3" s="14"/>
      <c r="C3" s="15"/>
      <c r="D3" s="15"/>
      <c r="E3" s="15"/>
      <c r="F3" s="15"/>
      <c r="G3" s="15"/>
      <c r="H3" s="15"/>
      <c r="I3" s="15"/>
      <c r="J3" s="15"/>
      <c r="K3" s="15"/>
      <c r="L3" s="15"/>
      <c r="M3" s="15"/>
      <c r="N3" s="15"/>
      <c r="O3" s="15"/>
      <c r="P3" s="15"/>
      <c r="Q3" s="15"/>
      <c r="R3" s="15"/>
      <c r="S3" s="15"/>
      <c r="T3" s="15"/>
      <c r="U3" s="15"/>
    </row>
    <row r="4" spans="1:21" ht="18.899999999999999" customHeight="1" x14ac:dyDescent="0.25">
      <c r="A4" s="264" t="s">
        <v>209</v>
      </c>
      <c r="B4" s="256" t="s">
        <v>31</v>
      </c>
      <c r="C4" s="257"/>
      <c r="D4" s="258"/>
      <c r="E4" s="257" t="s">
        <v>18</v>
      </c>
      <c r="F4" s="257"/>
      <c r="G4" s="257"/>
      <c r="H4" s="256" t="s">
        <v>20</v>
      </c>
      <c r="I4" s="257"/>
      <c r="J4" s="257"/>
      <c r="K4" s="15"/>
      <c r="L4" s="15"/>
      <c r="M4" s="15"/>
      <c r="N4" s="15"/>
      <c r="O4" s="15"/>
      <c r="P4" s="15"/>
      <c r="Q4" s="15"/>
      <c r="R4" s="15"/>
      <c r="S4" s="15"/>
      <c r="T4" s="15"/>
      <c r="U4" s="15"/>
    </row>
    <row r="5" spans="1:21" ht="30" customHeight="1" x14ac:dyDescent="0.25">
      <c r="A5" s="265"/>
      <c r="B5" s="53">
        <v>2019</v>
      </c>
      <c r="C5" s="71">
        <v>2022</v>
      </c>
      <c r="D5" s="73">
        <v>2023</v>
      </c>
      <c r="E5" s="70">
        <v>2019</v>
      </c>
      <c r="F5" s="71">
        <v>2022</v>
      </c>
      <c r="G5" s="72">
        <v>2023</v>
      </c>
      <c r="H5" s="71">
        <v>2019</v>
      </c>
      <c r="I5" s="71">
        <v>2022</v>
      </c>
      <c r="J5" s="73">
        <v>2023</v>
      </c>
      <c r="K5" s="15"/>
      <c r="L5" s="15"/>
      <c r="M5" s="15"/>
      <c r="N5" s="15"/>
      <c r="O5" s="15"/>
      <c r="P5" s="15"/>
      <c r="Q5" s="15"/>
      <c r="R5" s="15"/>
      <c r="S5" s="15"/>
      <c r="T5" s="15"/>
      <c r="U5" s="15"/>
    </row>
    <row r="6" spans="1:21" ht="18.899999999999999" customHeight="1" x14ac:dyDescent="0.25">
      <c r="A6" s="18" t="s">
        <v>103</v>
      </c>
      <c r="B6" s="145">
        <v>290</v>
      </c>
      <c r="C6" s="146">
        <v>280</v>
      </c>
      <c r="D6" s="147">
        <v>314</v>
      </c>
      <c r="E6" s="146">
        <v>1341</v>
      </c>
      <c r="F6" s="146">
        <v>1397</v>
      </c>
      <c r="G6" s="42">
        <v>1586</v>
      </c>
      <c r="H6" s="48">
        <v>25568</v>
      </c>
      <c r="I6" s="16">
        <v>24049</v>
      </c>
      <c r="J6" s="42">
        <v>25706</v>
      </c>
      <c r="K6" s="15"/>
      <c r="L6" s="15"/>
      <c r="M6" s="15"/>
      <c r="N6" s="15"/>
      <c r="O6" s="15"/>
      <c r="P6" s="15"/>
      <c r="Q6" s="15"/>
      <c r="R6" s="15"/>
      <c r="S6" s="15"/>
      <c r="T6" s="15"/>
      <c r="U6" s="15"/>
    </row>
    <row r="7" spans="1:21" ht="18.899999999999999" customHeight="1" x14ac:dyDescent="0.25">
      <c r="A7" s="18" t="s">
        <v>104</v>
      </c>
      <c r="B7" s="145">
        <v>83</v>
      </c>
      <c r="C7" s="146">
        <v>81</v>
      </c>
      <c r="D7" s="147">
        <v>67</v>
      </c>
      <c r="E7" s="146">
        <v>355</v>
      </c>
      <c r="F7" s="146">
        <v>372</v>
      </c>
      <c r="G7" s="42">
        <v>331</v>
      </c>
      <c r="H7" s="48">
        <v>9416</v>
      </c>
      <c r="I7" s="16">
        <v>7548</v>
      </c>
      <c r="J7" s="42">
        <v>8098</v>
      </c>
      <c r="K7" s="15"/>
      <c r="L7" s="15"/>
      <c r="M7" s="15"/>
      <c r="N7" s="15"/>
      <c r="O7" s="15"/>
      <c r="P7" s="15"/>
      <c r="Q7" s="15"/>
      <c r="R7" s="15"/>
      <c r="S7" s="15"/>
      <c r="T7" s="15"/>
      <c r="U7" s="15"/>
    </row>
    <row r="8" spans="1:21" ht="18.899999999999999" customHeight="1" x14ac:dyDescent="0.25">
      <c r="A8" s="18" t="s">
        <v>105</v>
      </c>
      <c r="B8" s="145">
        <v>64</v>
      </c>
      <c r="C8" s="146">
        <v>60</v>
      </c>
      <c r="D8" s="147">
        <v>50</v>
      </c>
      <c r="E8" s="146">
        <v>432</v>
      </c>
      <c r="F8" s="146">
        <v>321</v>
      </c>
      <c r="G8" s="42">
        <v>324</v>
      </c>
      <c r="H8" s="48">
        <v>4626</v>
      </c>
      <c r="I8" s="16">
        <v>3870</v>
      </c>
      <c r="J8" s="42">
        <v>4019</v>
      </c>
      <c r="K8" s="15"/>
      <c r="L8" s="15"/>
      <c r="M8" s="15"/>
      <c r="N8" s="15"/>
      <c r="O8" s="15"/>
      <c r="P8" s="15"/>
      <c r="Q8" s="15"/>
      <c r="R8" s="15"/>
      <c r="S8" s="15"/>
      <c r="T8" s="15"/>
      <c r="U8" s="15"/>
    </row>
    <row r="9" spans="1:21" ht="18.899999999999999" customHeight="1" thickBot="1" x14ac:dyDescent="0.3">
      <c r="A9" s="24" t="s">
        <v>35</v>
      </c>
      <c r="B9" s="68">
        <f t="shared" ref="B9:J9" si="0">SUM(B6:B8)</f>
        <v>437</v>
      </c>
      <c r="C9" s="25">
        <f t="shared" si="0"/>
        <v>421</v>
      </c>
      <c r="D9" s="25">
        <f t="shared" si="0"/>
        <v>431</v>
      </c>
      <c r="E9" s="68">
        <f t="shared" si="0"/>
        <v>2128</v>
      </c>
      <c r="F9" s="25">
        <f t="shared" si="0"/>
        <v>2090</v>
      </c>
      <c r="G9" s="25">
        <f t="shared" si="0"/>
        <v>2241</v>
      </c>
      <c r="H9" s="68">
        <f t="shared" si="0"/>
        <v>39610</v>
      </c>
      <c r="I9" s="25">
        <f t="shared" si="0"/>
        <v>35467</v>
      </c>
      <c r="J9" s="25">
        <f t="shared" si="0"/>
        <v>37823</v>
      </c>
      <c r="K9" s="15"/>
      <c r="L9" s="15"/>
      <c r="M9" s="15"/>
      <c r="N9" s="15"/>
      <c r="O9" s="15"/>
      <c r="P9" s="15"/>
      <c r="Q9" s="15"/>
      <c r="R9" s="15"/>
      <c r="S9" s="15"/>
      <c r="T9" s="15"/>
      <c r="U9" s="15"/>
    </row>
    <row r="10" spans="1:21" ht="18.899999999999999" customHeight="1" x14ac:dyDescent="0.25">
      <c r="A10" s="15"/>
      <c r="B10" s="15"/>
      <c r="C10" s="15"/>
      <c r="D10" s="15"/>
      <c r="E10" s="15"/>
      <c r="F10" s="15"/>
      <c r="G10" s="15"/>
      <c r="H10" s="15"/>
      <c r="I10" s="15"/>
      <c r="J10" s="15"/>
      <c r="K10" s="15"/>
      <c r="L10" s="15"/>
      <c r="M10" s="15"/>
      <c r="N10" s="15"/>
      <c r="O10" s="15"/>
      <c r="P10" s="15"/>
      <c r="Q10" s="15"/>
      <c r="R10" s="15"/>
      <c r="S10" s="15"/>
      <c r="T10" s="15"/>
      <c r="U10" s="15"/>
    </row>
    <row r="11" spans="1:21" ht="18.899999999999999" customHeight="1" x14ac:dyDescent="0.3">
      <c r="A11" s="13" t="s">
        <v>195</v>
      </c>
      <c r="B11" s="13"/>
      <c r="C11" s="13"/>
      <c r="D11" s="13"/>
      <c r="E11" s="161"/>
      <c r="F11" s="15"/>
      <c r="G11" s="15"/>
      <c r="H11" s="15"/>
      <c r="I11" s="15"/>
      <c r="J11" s="15"/>
      <c r="K11" s="15"/>
      <c r="L11" s="15"/>
      <c r="M11" s="15"/>
      <c r="N11" s="15"/>
      <c r="O11" s="15"/>
      <c r="P11" s="15"/>
      <c r="Q11" s="15"/>
      <c r="R11" s="15"/>
      <c r="S11" s="15"/>
      <c r="T11" s="15"/>
      <c r="U11" s="15"/>
    </row>
    <row r="12" spans="1:21" ht="18.899999999999999" customHeight="1" thickBot="1" x14ac:dyDescent="0.35">
      <c r="A12" s="13"/>
      <c r="B12" s="14"/>
      <c r="C12" s="14"/>
      <c r="D12" s="14"/>
      <c r="E12" s="15"/>
      <c r="F12" s="15"/>
      <c r="G12" s="15"/>
      <c r="H12" s="15"/>
      <c r="I12" s="15"/>
      <c r="J12" s="15"/>
      <c r="K12" s="15"/>
      <c r="L12" s="15"/>
      <c r="M12" s="15"/>
      <c r="N12" s="15"/>
      <c r="O12" s="15"/>
      <c r="P12" s="15"/>
      <c r="Q12" s="15"/>
      <c r="R12" s="15"/>
      <c r="S12" s="15"/>
      <c r="T12" s="15"/>
      <c r="U12" s="15"/>
    </row>
    <row r="13" spans="1:21" ht="18.899999999999999" customHeight="1" x14ac:dyDescent="0.25">
      <c r="A13" s="264" t="s">
        <v>209</v>
      </c>
      <c r="B13" s="256" t="s">
        <v>31</v>
      </c>
      <c r="C13" s="257"/>
      <c r="D13" s="258"/>
      <c r="E13" s="256" t="s">
        <v>18</v>
      </c>
      <c r="F13" s="257"/>
      <c r="G13" s="258"/>
      <c r="H13" s="257" t="s">
        <v>20</v>
      </c>
      <c r="I13" s="257"/>
      <c r="J13" s="257"/>
      <c r="K13" s="15"/>
      <c r="L13" s="15"/>
      <c r="M13" s="15"/>
      <c r="N13" s="15"/>
      <c r="O13" s="15"/>
      <c r="P13" s="15"/>
      <c r="Q13" s="15"/>
      <c r="R13" s="15"/>
      <c r="S13" s="15"/>
      <c r="T13" s="15"/>
      <c r="U13" s="15"/>
    </row>
    <row r="14" spans="1:21" ht="18.899999999999999" customHeight="1" x14ac:dyDescent="0.25">
      <c r="A14" s="266"/>
      <c r="B14" s="268" t="s">
        <v>164</v>
      </c>
      <c r="C14" s="269"/>
      <c r="D14" s="269"/>
      <c r="E14" s="269"/>
      <c r="F14" s="269"/>
      <c r="G14" s="269"/>
      <c r="H14" s="269"/>
      <c r="I14" s="269"/>
      <c r="J14" s="269"/>
      <c r="K14" s="15"/>
      <c r="L14" s="15"/>
      <c r="M14" s="15"/>
      <c r="N14" s="15"/>
      <c r="O14" s="15"/>
      <c r="P14" s="15"/>
      <c r="Q14" s="15"/>
      <c r="R14" s="15"/>
      <c r="S14" s="15"/>
      <c r="T14" s="15"/>
      <c r="U14" s="15"/>
    </row>
    <row r="15" spans="1:21" ht="18.899999999999999" customHeight="1" x14ac:dyDescent="0.25">
      <c r="A15" s="267"/>
      <c r="B15" s="90" t="s">
        <v>162</v>
      </c>
      <c r="C15" s="89" t="s">
        <v>163</v>
      </c>
      <c r="D15" s="91"/>
      <c r="E15" s="89" t="s">
        <v>162</v>
      </c>
      <c r="F15" s="89" t="s">
        <v>163</v>
      </c>
      <c r="G15" s="89"/>
      <c r="H15" s="94" t="s">
        <v>162</v>
      </c>
      <c r="I15" s="89" t="s">
        <v>163</v>
      </c>
      <c r="J15" s="89"/>
      <c r="K15" s="15"/>
      <c r="L15" s="15"/>
      <c r="M15" s="15"/>
      <c r="N15" s="15"/>
      <c r="O15" s="15"/>
      <c r="P15" s="15"/>
      <c r="Q15" s="15"/>
      <c r="R15" s="15"/>
      <c r="S15" s="15"/>
      <c r="T15" s="15"/>
      <c r="U15" s="15"/>
    </row>
    <row r="16" spans="1:21" ht="18.899999999999999" customHeight="1" x14ac:dyDescent="0.25">
      <c r="A16" s="18" t="s">
        <v>103</v>
      </c>
      <c r="B16" s="92">
        <f>(D6/B6)-1</f>
        <v>8.2758620689655116E-2</v>
      </c>
      <c r="C16" s="37">
        <f>(D6/C6)-1</f>
        <v>0.12142857142857144</v>
      </c>
      <c r="D16" s="170"/>
      <c r="E16" s="37">
        <f>(G6/E6)-1</f>
        <v>0.18269947800149144</v>
      </c>
      <c r="F16" s="37">
        <f>(G6/F6)-1</f>
        <v>0.13528990694345033</v>
      </c>
      <c r="H16" s="92">
        <f>(J6/H6)-1</f>
        <v>5.3973717146433842E-3</v>
      </c>
      <c r="I16" s="37">
        <f>(J6/I6)-1</f>
        <v>6.8900993804316135E-2</v>
      </c>
      <c r="K16" s="15"/>
      <c r="L16" s="15"/>
      <c r="M16" s="15"/>
      <c r="N16" s="15"/>
      <c r="O16" s="15"/>
      <c r="P16" s="15"/>
      <c r="Q16" s="15"/>
      <c r="R16" s="15"/>
      <c r="S16" s="15"/>
      <c r="T16" s="15"/>
      <c r="U16" s="15"/>
    </row>
    <row r="17" spans="1:21" ht="18.899999999999999" customHeight="1" x14ac:dyDescent="0.25">
      <c r="A17" s="18" t="s">
        <v>104</v>
      </c>
      <c r="B17" s="92">
        <f t="shared" ref="B17:B19" si="1">(D7/B7)-1</f>
        <v>-0.19277108433734935</v>
      </c>
      <c r="C17" s="37">
        <f t="shared" ref="C17:C19" si="2">(D7/C7)-1</f>
        <v>-0.1728395061728395</v>
      </c>
      <c r="D17" s="170"/>
      <c r="E17" s="37">
        <f t="shared" ref="E17:E19" si="3">(G7/E7)-1</f>
        <v>-6.7605633802816922E-2</v>
      </c>
      <c r="F17" s="37">
        <f t="shared" ref="F17:F19" si="4">(G7/F7)-1</f>
        <v>-0.11021505376344087</v>
      </c>
      <c r="H17" s="92">
        <f t="shared" ref="H17:H19" si="5">(J7/H7)-1</f>
        <v>-0.13997451146983853</v>
      </c>
      <c r="I17" s="37">
        <f t="shared" ref="I17:I19" si="6">(J7/I7)-1</f>
        <v>7.2866984631690501E-2</v>
      </c>
      <c r="K17" s="15"/>
      <c r="L17" s="15"/>
      <c r="M17" s="15"/>
      <c r="N17" s="15"/>
      <c r="O17" s="15"/>
      <c r="P17" s="15"/>
      <c r="Q17" s="15"/>
      <c r="R17" s="15"/>
      <c r="S17" s="15"/>
      <c r="T17" s="15"/>
      <c r="U17" s="15"/>
    </row>
    <row r="18" spans="1:21" ht="18.899999999999999" customHeight="1" x14ac:dyDescent="0.25">
      <c r="A18" s="18" t="s">
        <v>105</v>
      </c>
      <c r="B18" s="92">
        <f t="shared" si="1"/>
        <v>-0.21875</v>
      </c>
      <c r="C18" s="37">
        <f t="shared" si="2"/>
        <v>-0.16666666666666663</v>
      </c>
      <c r="D18" s="170"/>
      <c r="E18" s="37">
        <f t="shared" si="3"/>
        <v>-0.25</v>
      </c>
      <c r="F18" s="37">
        <f t="shared" si="4"/>
        <v>9.3457943925232545E-3</v>
      </c>
      <c r="H18" s="92">
        <f t="shared" si="5"/>
        <v>-0.13121487246000862</v>
      </c>
      <c r="I18" s="37">
        <f t="shared" si="6"/>
        <v>3.8501291989664121E-2</v>
      </c>
      <c r="K18" s="15"/>
      <c r="L18" s="15"/>
      <c r="M18" s="15"/>
      <c r="N18" s="15"/>
      <c r="O18" s="15"/>
      <c r="P18" s="15"/>
      <c r="Q18" s="15"/>
      <c r="R18" s="15"/>
      <c r="S18" s="15"/>
      <c r="T18" s="15"/>
      <c r="U18" s="15"/>
    </row>
    <row r="19" spans="1:21" ht="18.899999999999999" customHeight="1" thickBot="1" x14ac:dyDescent="0.3">
      <c r="A19" s="24" t="s">
        <v>35</v>
      </c>
      <c r="B19" s="93">
        <f t="shared" si="1"/>
        <v>-1.3729977116704761E-2</v>
      </c>
      <c r="C19" s="76">
        <f t="shared" si="2"/>
        <v>2.3752969121140222E-2</v>
      </c>
      <c r="D19" s="195"/>
      <c r="E19" s="76">
        <f t="shared" si="3"/>
        <v>5.3101503759398483E-2</v>
      </c>
      <c r="F19" s="76">
        <f t="shared" si="4"/>
        <v>7.2248803827751118E-2</v>
      </c>
      <c r="G19" s="168"/>
      <c r="H19" s="93">
        <f t="shared" si="5"/>
        <v>-4.5114869982327721E-2</v>
      </c>
      <c r="I19" s="76">
        <f t="shared" si="6"/>
        <v>6.6427947105760277E-2</v>
      </c>
      <c r="J19" s="168"/>
      <c r="K19" s="15"/>
      <c r="L19" s="15"/>
      <c r="M19" s="15"/>
      <c r="N19" s="15"/>
      <c r="O19" s="15"/>
      <c r="P19" s="15"/>
      <c r="Q19" s="15"/>
      <c r="R19" s="15"/>
      <c r="S19" s="15"/>
      <c r="T19" s="15"/>
      <c r="U19" s="15"/>
    </row>
    <row r="20" spans="1:21"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row>
    <row r="21" spans="1:21"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row>
    <row r="22" spans="1:21"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row>
    <row r="23" spans="1:21"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row>
    <row r="24" spans="1:21"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row>
    <row r="25" spans="1:21"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row>
    <row r="26" spans="1:21"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row>
    <row r="27" spans="1:21" x14ac:dyDescent="0.25">
      <c r="A27" s="15"/>
      <c r="B27" s="15"/>
      <c r="C27" s="15"/>
      <c r="D27" s="15"/>
      <c r="E27" s="15"/>
      <c r="F27" s="15"/>
      <c r="G27" s="15"/>
      <c r="H27" s="15"/>
      <c r="I27" s="15"/>
      <c r="J27" s="15"/>
      <c r="K27" s="15"/>
      <c r="L27" s="15"/>
      <c r="M27" s="15"/>
      <c r="N27" s="15"/>
      <c r="O27" s="15"/>
      <c r="P27" s="15"/>
      <c r="Q27" s="15"/>
      <c r="R27" s="15"/>
      <c r="S27" s="15"/>
      <c r="T27" s="15"/>
      <c r="U27" s="15"/>
    </row>
    <row r="28" spans="1:21" x14ac:dyDescent="0.25">
      <c r="A28" s="15"/>
      <c r="B28" s="15"/>
      <c r="C28" s="15"/>
      <c r="D28" s="15"/>
      <c r="E28" s="15"/>
      <c r="F28" s="15"/>
      <c r="G28" s="15"/>
      <c r="H28" s="15"/>
      <c r="I28" s="15"/>
      <c r="J28" s="15"/>
      <c r="K28" s="15"/>
      <c r="L28" s="15"/>
      <c r="M28" s="15"/>
      <c r="N28" s="15"/>
      <c r="O28" s="15"/>
      <c r="P28" s="15"/>
      <c r="Q28" s="15"/>
      <c r="R28" s="15"/>
      <c r="S28" s="15"/>
      <c r="T28" s="15"/>
      <c r="U28" s="15"/>
    </row>
    <row r="29" spans="1:21" x14ac:dyDescent="0.25">
      <c r="A29" s="15"/>
      <c r="B29" s="15"/>
      <c r="C29" s="15"/>
      <c r="D29" s="15"/>
      <c r="E29" s="15"/>
      <c r="F29" s="15"/>
      <c r="G29" s="15"/>
      <c r="H29" s="15"/>
      <c r="I29" s="15"/>
      <c r="J29" s="15"/>
      <c r="K29" s="15"/>
      <c r="L29" s="15"/>
      <c r="M29" s="15"/>
      <c r="N29" s="15"/>
      <c r="O29" s="15"/>
      <c r="P29" s="15"/>
      <c r="Q29" s="15"/>
      <c r="R29" s="15"/>
      <c r="S29" s="15"/>
      <c r="T29" s="15"/>
      <c r="U29" s="15"/>
    </row>
    <row r="30" spans="1:21" x14ac:dyDescent="0.25">
      <c r="A30" s="15"/>
      <c r="B30" s="15"/>
      <c r="C30" s="15"/>
      <c r="D30" s="15"/>
      <c r="E30" s="15"/>
      <c r="F30" s="15"/>
      <c r="G30" s="15"/>
      <c r="H30" s="15"/>
      <c r="I30" s="15"/>
      <c r="J30" s="15"/>
      <c r="K30" s="15"/>
      <c r="L30" s="15"/>
      <c r="M30" s="15"/>
      <c r="N30" s="15"/>
      <c r="O30" s="15"/>
      <c r="P30" s="15"/>
      <c r="Q30" s="15"/>
      <c r="R30" s="15"/>
      <c r="S30" s="15"/>
      <c r="T30" s="15"/>
      <c r="U30" s="15"/>
    </row>
    <row r="31" spans="1:21" x14ac:dyDescent="0.25">
      <c r="A31" s="15"/>
      <c r="B31" s="15"/>
      <c r="C31" s="15"/>
      <c r="D31" s="15"/>
      <c r="E31" s="15"/>
      <c r="F31" s="15"/>
      <c r="G31" s="15"/>
      <c r="H31" s="15"/>
      <c r="I31" s="15"/>
      <c r="J31" s="15"/>
      <c r="K31" s="15"/>
      <c r="L31" s="15"/>
      <c r="M31" s="15"/>
      <c r="N31" s="15"/>
      <c r="O31" s="15"/>
      <c r="P31" s="15"/>
      <c r="Q31" s="15"/>
      <c r="R31" s="15"/>
      <c r="S31" s="15"/>
      <c r="T31" s="15"/>
      <c r="U31" s="15"/>
    </row>
    <row r="32" spans="1:21" x14ac:dyDescent="0.25">
      <c r="A32" s="15"/>
      <c r="B32" s="15"/>
      <c r="C32" s="15"/>
      <c r="D32" s="15"/>
      <c r="E32" s="15"/>
      <c r="F32" s="15"/>
      <c r="G32" s="15"/>
      <c r="H32" s="15"/>
      <c r="I32" s="15"/>
      <c r="J32" s="15"/>
      <c r="K32" s="15"/>
      <c r="L32" s="15"/>
      <c r="M32" s="15"/>
      <c r="N32" s="15"/>
      <c r="O32" s="15"/>
      <c r="P32" s="15"/>
      <c r="Q32" s="15"/>
      <c r="R32" s="15"/>
      <c r="S32" s="15"/>
      <c r="T32" s="15"/>
      <c r="U32" s="15"/>
    </row>
  </sheetData>
  <sheetProtection algorithmName="SHA-512" hashValue="6Ehy2CSgvvgAu46u0umrdity0igjmOg1v/6BS643VPuIn3+rbPB0s8iF5DzEu8KnaRq76oH43V3fNtw6fyhi/Q==" saltValue="mERYarLcMXhOGp91ETuQYg==" spinCount="100000" sheet="1" objects="1" scenarios="1" selectLockedCells="1" selectUnlockedCells="1"/>
  <mergeCells count="9">
    <mergeCell ref="H13:J13"/>
    <mergeCell ref="B14:J14"/>
    <mergeCell ref="A4:A5"/>
    <mergeCell ref="B4:D4"/>
    <mergeCell ref="E4:G4"/>
    <mergeCell ref="H4:J4"/>
    <mergeCell ref="A13:A15"/>
    <mergeCell ref="B13:D13"/>
    <mergeCell ref="E13:G13"/>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34"/>
  <sheetViews>
    <sheetView showGridLines="0" zoomScaleNormal="100" workbookViewId="0">
      <selection activeCell="H3" sqref="H3"/>
    </sheetView>
  </sheetViews>
  <sheetFormatPr defaultColWidth="9.109375" defaultRowHeight="13.8" x14ac:dyDescent="0.25"/>
  <cols>
    <col min="1" max="1" width="18.6640625" style="162" customWidth="1"/>
    <col min="2" max="6" width="9.6640625" style="162" customWidth="1"/>
    <col min="7" max="7" width="4.44140625" style="162" customWidth="1"/>
    <col min="8" max="16384" width="9.109375" style="162"/>
  </cols>
  <sheetData>
    <row r="1" spans="1:27" ht="6.75" customHeight="1" x14ac:dyDescent="0.25"/>
    <row r="2" spans="1:27" ht="18.899999999999999" customHeight="1" x14ac:dyDescent="0.3">
      <c r="A2" s="13" t="s">
        <v>196</v>
      </c>
      <c r="B2" s="13"/>
      <c r="C2" s="13"/>
      <c r="D2" s="13"/>
      <c r="E2" s="13"/>
      <c r="F2" s="14"/>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3"/>
      <c r="C3" s="14"/>
      <c r="D3" s="14"/>
      <c r="E3" s="14"/>
      <c r="F3" s="14"/>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64" t="s">
        <v>209</v>
      </c>
      <c r="B4" s="101"/>
      <c r="C4" s="259" t="s">
        <v>138</v>
      </c>
      <c r="D4" s="259"/>
      <c r="E4" s="259"/>
      <c r="F4" s="259"/>
      <c r="G4" s="15"/>
      <c r="H4" s="15"/>
      <c r="I4" s="15"/>
      <c r="J4" s="15"/>
      <c r="K4" s="15"/>
      <c r="L4" s="15"/>
      <c r="M4" s="15"/>
      <c r="N4" s="15"/>
      <c r="O4" s="15"/>
      <c r="P4" s="15"/>
      <c r="Q4" s="15"/>
      <c r="R4" s="15"/>
      <c r="S4" s="15"/>
      <c r="T4" s="15"/>
      <c r="U4" s="15"/>
      <c r="V4" s="15"/>
      <c r="W4" s="15"/>
      <c r="X4" s="15"/>
      <c r="Y4" s="15"/>
      <c r="Z4" s="15"/>
      <c r="AA4" s="15"/>
    </row>
    <row r="5" spans="1:27" ht="30" customHeight="1" x14ac:dyDescent="0.25">
      <c r="A5" s="265"/>
      <c r="B5" s="102">
        <v>2019</v>
      </c>
      <c r="C5" s="98">
        <v>2022</v>
      </c>
      <c r="D5" s="99">
        <v>2023</v>
      </c>
      <c r="E5" s="100" t="s">
        <v>134</v>
      </c>
      <c r="F5" s="100" t="s">
        <v>135</v>
      </c>
      <c r="G5" s="15"/>
      <c r="H5" s="15"/>
      <c r="I5" s="15"/>
      <c r="J5" s="15"/>
      <c r="K5" s="15"/>
      <c r="L5" s="15"/>
      <c r="M5" s="15"/>
      <c r="N5" s="15"/>
      <c r="O5" s="15"/>
      <c r="P5" s="15"/>
      <c r="Q5" s="15"/>
      <c r="R5" s="15"/>
      <c r="S5" s="15"/>
      <c r="T5" s="15"/>
      <c r="U5" s="15"/>
      <c r="V5" s="15"/>
      <c r="W5" s="15"/>
      <c r="X5" s="15"/>
      <c r="Y5" s="15"/>
      <c r="Z5" s="15"/>
      <c r="AA5" s="15"/>
    </row>
    <row r="6" spans="1:27" ht="18.899999999999999" customHeight="1" x14ac:dyDescent="0.25">
      <c r="A6" s="18" t="s">
        <v>142</v>
      </c>
      <c r="B6" s="62">
        <v>40110</v>
      </c>
      <c r="C6" s="16">
        <v>35023</v>
      </c>
      <c r="D6" s="95">
        <v>37307</v>
      </c>
      <c r="E6" s="38">
        <f>(D6/B6)-1</f>
        <v>-6.9882822238843234E-2</v>
      </c>
      <c r="F6" s="17">
        <f>(D6/C6)-1</f>
        <v>6.5214287753761813E-2</v>
      </c>
      <c r="G6" s="15"/>
      <c r="H6" s="15"/>
      <c r="I6" s="15"/>
      <c r="J6" s="15"/>
      <c r="K6" s="15"/>
      <c r="L6" s="15"/>
      <c r="M6" s="15"/>
      <c r="N6" s="15"/>
      <c r="O6" s="15"/>
      <c r="P6" s="15"/>
      <c r="Q6" s="15"/>
      <c r="R6" s="15"/>
      <c r="S6" s="15"/>
      <c r="T6" s="15"/>
      <c r="U6" s="15"/>
      <c r="V6" s="15"/>
      <c r="W6" s="15"/>
      <c r="X6" s="15"/>
      <c r="Y6" s="15"/>
      <c r="Z6" s="15"/>
      <c r="AA6" s="15"/>
    </row>
    <row r="7" spans="1:27" ht="18.899999999999999" customHeight="1" x14ac:dyDescent="0.25">
      <c r="A7" s="18" t="s">
        <v>143</v>
      </c>
      <c r="B7" s="62">
        <v>1486</v>
      </c>
      <c r="C7" s="16">
        <v>1343</v>
      </c>
      <c r="D7" s="95">
        <v>1410</v>
      </c>
      <c r="E7" s="38">
        <f t="shared" ref="E7:E13" si="0">(D7/B7)-1</f>
        <v>-5.1144010767160131E-2</v>
      </c>
      <c r="F7" s="17">
        <f t="shared" ref="F7:F12" si="1">(D7/C7)-1</f>
        <v>4.988830975428149E-2</v>
      </c>
      <c r="G7" s="15"/>
      <c r="H7" s="15"/>
      <c r="I7" s="15"/>
      <c r="J7" s="15"/>
      <c r="K7" s="15"/>
      <c r="L7" s="15"/>
      <c r="M7" s="15"/>
      <c r="N7" s="15"/>
      <c r="O7" s="15"/>
      <c r="P7" s="15"/>
      <c r="Q7" s="15"/>
      <c r="R7" s="15"/>
      <c r="S7" s="15"/>
      <c r="T7" s="15"/>
      <c r="U7" s="15"/>
      <c r="V7" s="15"/>
      <c r="W7" s="15"/>
      <c r="X7" s="15"/>
      <c r="Y7" s="15"/>
      <c r="Z7" s="15"/>
      <c r="AA7" s="15"/>
    </row>
    <row r="8" spans="1:27" ht="18.899999999999999" customHeight="1" x14ac:dyDescent="0.25">
      <c r="A8" s="18" t="s">
        <v>137</v>
      </c>
      <c r="B8" s="62">
        <v>2214</v>
      </c>
      <c r="C8" s="16">
        <v>1695</v>
      </c>
      <c r="D8" s="95">
        <v>1671</v>
      </c>
      <c r="E8" s="38">
        <f t="shared" si="0"/>
        <v>-0.24525745257452569</v>
      </c>
      <c r="F8" s="17">
        <f t="shared" si="1"/>
        <v>-1.415929203539823E-2</v>
      </c>
      <c r="G8" s="15"/>
      <c r="H8" s="15"/>
      <c r="I8" s="15"/>
      <c r="J8" s="15"/>
      <c r="K8" s="15"/>
      <c r="L8" s="15"/>
      <c r="M8" s="15"/>
      <c r="N8" s="15"/>
      <c r="O8" s="15"/>
      <c r="P8" s="15"/>
      <c r="Q8" s="15"/>
      <c r="R8" s="15"/>
      <c r="S8" s="15"/>
      <c r="T8" s="15"/>
      <c r="U8" s="15"/>
      <c r="V8" s="15"/>
      <c r="W8" s="15"/>
      <c r="X8" s="15"/>
      <c r="Y8" s="15"/>
      <c r="Z8" s="15"/>
      <c r="AA8" s="15"/>
    </row>
    <row r="9" spans="1:27" ht="18.899999999999999" customHeight="1" x14ac:dyDescent="0.25">
      <c r="A9" s="18" t="s">
        <v>136</v>
      </c>
      <c r="B9" s="62">
        <v>6650</v>
      </c>
      <c r="C9" s="16">
        <v>7289</v>
      </c>
      <c r="D9" s="95">
        <v>8348</v>
      </c>
      <c r="E9" s="38">
        <f t="shared" si="0"/>
        <v>0.25533834586466164</v>
      </c>
      <c r="F9" s="17">
        <f t="shared" si="1"/>
        <v>0.14528741939909451</v>
      </c>
      <c r="G9" s="15"/>
      <c r="H9" s="15"/>
      <c r="I9" s="15"/>
      <c r="J9" s="15"/>
      <c r="K9" s="15"/>
      <c r="L9" s="15"/>
      <c r="M9" s="15"/>
      <c r="N9" s="15"/>
      <c r="O9" s="15"/>
      <c r="P9" s="15"/>
      <c r="Q9" s="15"/>
      <c r="R9" s="15"/>
      <c r="S9" s="15"/>
      <c r="T9" s="15"/>
      <c r="U9" s="15"/>
      <c r="V9" s="15"/>
      <c r="W9" s="15"/>
      <c r="X9" s="15"/>
      <c r="Y9" s="15"/>
      <c r="Z9" s="15"/>
      <c r="AA9" s="15"/>
    </row>
    <row r="10" spans="1:27" ht="18.899999999999999" customHeight="1" x14ac:dyDescent="0.25">
      <c r="A10" s="18" t="s">
        <v>106</v>
      </c>
      <c r="B10" s="62">
        <v>2197</v>
      </c>
      <c r="C10" s="16">
        <v>2828</v>
      </c>
      <c r="D10" s="95">
        <v>3031</v>
      </c>
      <c r="E10" s="38">
        <f t="shared" si="0"/>
        <v>0.37960855712335007</v>
      </c>
      <c r="F10" s="17">
        <f t="shared" si="1"/>
        <v>7.1782178217821846E-2</v>
      </c>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18" t="s">
        <v>107</v>
      </c>
      <c r="B11" s="62">
        <v>195</v>
      </c>
      <c r="C11" s="16">
        <v>160</v>
      </c>
      <c r="D11" s="95">
        <v>174</v>
      </c>
      <c r="E11" s="38">
        <f t="shared" si="0"/>
        <v>-0.10769230769230764</v>
      </c>
      <c r="F11" s="17">
        <f t="shared" si="1"/>
        <v>8.7499999999999911E-2</v>
      </c>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8" t="s">
        <v>144</v>
      </c>
      <c r="B12" s="62">
        <v>665</v>
      </c>
      <c r="C12" s="16">
        <v>612</v>
      </c>
      <c r="D12" s="95">
        <v>629</v>
      </c>
      <c r="E12" s="38">
        <f t="shared" si="0"/>
        <v>-5.4135338345864703E-2</v>
      </c>
      <c r="F12" s="17">
        <f t="shared" si="1"/>
        <v>2.7777777777777679E-2</v>
      </c>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thickBot="1" x14ac:dyDescent="0.3">
      <c r="A13" s="24" t="s">
        <v>35</v>
      </c>
      <c r="B13" s="96">
        <f>SUM(B6:B12)</f>
        <v>53517</v>
      </c>
      <c r="C13" s="25">
        <f>SUM(C6:C12)</f>
        <v>48950</v>
      </c>
      <c r="D13" s="97">
        <f>SUM(D6:D12)</f>
        <v>52570</v>
      </c>
      <c r="E13" s="39">
        <f t="shared" si="0"/>
        <v>-1.7695311770091759E-2</v>
      </c>
      <c r="F13" s="28">
        <f>(D13/C13)-1</f>
        <v>7.395301327885595E-2</v>
      </c>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899999999999999"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meMfukGojGS+0mBjG6oSt+johRxGdZ1vgTppEB1hLoL2eLOPWKnAoE0qE5wVCxQnPhFqslWUTt2Bg3fSWN46Uw==" saltValue="gZnOYCpxJFMLGlAV7d4f1Q==" spinCount="100000" sheet="1" objects="1" scenarios="1" selectLockedCells="1" selectUnlockedCells="1"/>
  <mergeCells count="2">
    <mergeCell ref="A4:A5"/>
    <mergeCell ref="C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34"/>
  <sheetViews>
    <sheetView showGridLines="0" zoomScaleNormal="100" workbookViewId="0">
      <selection activeCell="O3" sqref="O3"/>
    </sheetView>
  </sheetViews>
  <sheetFormatPr defaultColWidth="9.109375" defaultRowHeight="13.8" x14ac:dyDescent="0.25"/>
  <cols>
    <col min="1" max="1" width="18.6640625" style="162" customWidth="1"/>
    <col min="2" max="13" width="7.88671875" style="162" customWidth="1"/>
    <col min="14" max="14" width="3.5546875" style="162" customWidth="1"/>
    <col min="15" max="16384" width="9.109375" style="162"/>
  </cols>
  <sheetData>
    <row r="1" spans="1:27" ht="6" customHeight="1" x14ac:dyDescent="0.25"/>
    <row r="2" spans="1:27" ht="18.899999999999999" customHeight="1" x14ac:dyDescent="0.3">
      <c r="A2" s="13" t="s">
        <v>197</v>
      </c>
      <c r="B2" s="13"/>
      <c r="C2" s="13"/>
      <c r="D2" s="13"/>
      <c r="E2" s="13"/>
      <c r="F2" s="161"/>
      <c r="G2" s="15"/>
      <c r="H2" s="15"/>
      <c r="I2" s="15"/>
      <c r="J2" s="15"/>
      <c r="K2" s="15"/>
      <c r="L2" s="15"/>
      <c r="M2" s="15" t="s">
        <v>176</v>
      </c>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71" t="s">
        <v>209</v>
      </c>
      <c r="B4" s="273" t="s">
        <v>31</v>
      </c>
      <c r="C4" s="259"/>
      <c r="D4" s="274"/>
      <c r="E4" s="259" t="s">
        <v>18</v>
      </c>
      <c r="F4" s="259"/>
      <c r="G4" s="259"/>
      <c r="H4" s="273" t="s">
        <v>20</v>
      </c>
      <c r="I4" s="259"/>
      <c r="J4" s="274"/>
      <c r="K4" s="259" t="s">
        <v>153</v>
      </c>
      <c r="L4" s="259"/>
      <c r="M4" s="259"/>
      <c r="N4" s="15"/>
      <c r="O4" s="15"/>
      <c r="P4" s="15"/>
      <c r="Q4" s="15"/>
      <c r="R4" s="15"/>
      <c r="S4" s="15"/>
      <c r="T4" s="15"/>
      <c r="U4" s="15"/>
      <c r="V4" s="15"/>
      <c r="W4" s="15"/>
      <c r="X4" s="15"/>
      <c r="Y4" s="15"/>
      <c r="Z4" s="15"/>
      <c r="AA4" s="15"/>
    </row>
    <row r="5" spans="1:27" ht="30" customHeight="1" x14ac:dyDescent="0.25">
      <c r="A5" s="272"/>
      <c r="B5" s="53">
        <v>2019</v>
      </c>
      <c r="C5" s="54">
        <v>2022</v>
      </c>
      <c r="D5" s="130">
        <v>2023</v>
      </c>
      <c r="E5" s="54">
        <v>2019</v>
      </c>
      <c r="F5" s="54">
        <v>2022</v>
      </c>
      <c r="G5" s="131">
        <v>2023</v>
      </c>
      <c r="H5" s="53">
        <v>2019</v>
      </c>
      <c r="I5" s="54">
        <v>2022</v>
      </c>
      <c r="J5" s="130">
        <v>2023</v>
      </c>
      <c r="K5" s="54">
        <v>2019</v>
      </c>
      <c r="L5" s="54">
        <v>2022</v>
      </c>
      <c r="M5" s="131">
        <v>2023</v>
      </c>
      <c r="N5" s="15"/>
      <c r="O5" s="15"/>
      <c r="P5" s="15"/>
      <c r="Q5" s="15"/>
      <c r="R5" s="15"/>
      <c r="S5" s="15"/>
      <c r="T5" s="15"/>
      <c r="U5" s="15"/>
      <c r="V5" s="15"/>
      <c r="W5" s="15"/>
      <c r="X5" s="15"/>
      <c r="Y5" s="15"/>
      <c r="Z5" s="15"/>
      <c r="AA5" s="15"/>
    </row>
    <row r="6" spans="1:27" ht="17.100000000000001" customHeight="1" x14ac:dyDescent="0.25">
      <c r="A6" s="137" t="s">
        <v>105</v>
      </c>
      <c r="B6" s="103">
        <v>64</v>
      </c>
      <c r="C6" s="23">
        <v>60</v>
      </c>
      <c r="D6" s="104">
        <v>50</v>
      </c>
      <c r="E6" s="23">
        <v>432</v>
      </c>
      <c r="F6" s="23">
        <v>321</v>
      </c>
      <c r="G6" s="23">
        <v>324</v>
      </c>
      <c r="H6" s="87">
        <v>4626</v>
      </c>
      <c r="I6" s="23">
        <v>3870</v>
      </c>
      <c r="J6" s="104">
        <v>4019</v>
      </c>
      <c r="K6" s="23">
        <f t="shared" ref="K6:M13" si="0">B6+E6+H6</f>
        <v>5122</v>
      </c>
      <c r="L6" s="23">
        <f t="shared" si="0"/>
        <v>4251</v>
      </c>
      <c r="M6" s="23">
        <f t="shared" si="0"/>
        <v>4393</v>
      </c>
      <c r="N6" s="15"/>
      <c r="O6" s="15"/>
      <c r="P6" s="15"/>
      <c r="Q6" s="15"/>
      <c r="R6" s="15"/>
      <c r="S6" s="15"/>
      <c r="T6" s="15"/>
      <c r="U6" s="15"/>
      <c r="V6" s="15"/>
      <c r="W6" s="15"/>
      <c r="X6" s="15"/>
      <c r="Y6" s="15"/>
      <c r="Z6" s="15"/>
      <c r="AA6" s="15"/>
    </row>
    <row r="7" spans="1:27" ht="17.100000000000001" customHeight="1" x14ac:dyDescent="0.25">
      <c r="A7" s="18" t="s">
        <v>142</v>
      </c>
      <c r="B7" s="103">
        <v>214</v>
      </c>
      <c r="C7" s="23">
        <v>200</v>
      </c>
      <c r="D7" s="104">
        <v>195</v>
      </c>
      <c r="E7" s="23">
        <v>869</v>
      </c>
      <c r="F7" s="23">
        <v>875</v>
      </c>
      <c r="G7" s="23">
        <v>860</v>
      </c>
      <c r="H7" s="87">
        <v>23595</v>
      </c>
      <c r="I7" s="23">
        <v>19653</v>
      </c>
      <c r="J7" s="104">
        <v>20742</v>
      </c>
      <c r="K7" s="23">
        <f t="shared" si="0"/>
        <v>24678</v>
      </c>
      <c r="L7" s="23">
        <f t="shared" si="0"/>
        <v>20728</v>
      </c>
      <c r="M7" s="23">
        <f t="shared" si="0"/>
        <v>21797</v>
      </c>
      <c r="N7" s="15"/>
      <c r="O7" s="15"/>
      <c r="P7" s="15"/>
      <c r="Q7" s="15"/>
      <c r="R7" s="15"/>
      <c r="S7" s="15"/>
      <c r="T7" s="15"/>
      <c r="U7" s="15"/>
      <c r="V7" s="15"/>
      <c r="W7" s="15"/>
      <c r="X7" s="15"/>
      <c r="Y7" s="15"/>
      <c r="Z7" s="15"/>
      <c r="AA7" s="15"/>
    </row>
    <row r="8" spans="1:27" ht="17.100000000000001" customHeight="1" x14ac:dyDescent="0.25">
      <c r="A8" s="18" t="s">
        <v>143</v>
      </c>
      <c r="B8" s="103">
        <v>7</v>
      </c>
      <c r="C8" s="23">
        <v>14</v>
      </c>
      <c r="D8" s="104">
        <v>7</v>
      </c>
      <c r="E8" s="23">
        <v>29</v>
      </c>
      <c r="F8" s="23">
        <v>28</v>
      </c>
      <c r="G8" s="23">
        <v>26</v>
      </c>
      <c r="H8" s="87">
        <v>516</v>
      </c>
      <c r="I8" s="23">
        <v>552</v>
      </c>
      <c r="J8" s="104">
        <v>470</v>
      </c>
      <c r="K8" s="23">
        <f t="shared" si="0"/>
        <v>552</v>
      </c>
      <c r="L8" s="23">
        <f t="shared" si="0"/>
        <v>594</v>
      </c>
      <c r="M8" s="23">
        <f t="shared" si="0"/>
        <v>503</v>
      </c>
      <c r="N8" s="15"/>
      <c r="O8" s="15"/>
      <c r="P8" s="15"/>
      <c r="Q8" s="15"/>
      <c r="R8" s="15"/>
      <c r="S8" s="15"/>
      <c r="T8" s="15"/>
      <c r="U8" s="15"/>
      <c r="V8" s="15"/>
      <c r="W8" s="15"/>
      <c r="X8" s="15"/>
      <c r="Y8" s="15"/>
      <c r="Z8" s="15"/>
      <c r="AA8" s="15"/>
    </row>
    <row r="9" spans="1:27" ht="17.100000000000001" customHeight="1" x14ac:dyDescent="0.25">
      <c r="A9" s="18" t="s">
        <v>137</v>
      </c>
      <c r="B9" s="103">
        <v>26</v>
      </c>
      <c r="C9" s="23">
        <v>19</v>
      </c>
      <c r="D9" s="104">
        <v>20</v>
      </c>
      <c r="E9" s="23">
        <v>135</v>
      </c>
      <c r="F9" s="23">
        <v>128</v>
      </c>
      <c r="G9" s="23">
        <v>115</v>
      </c>
      <c r="H9" s="87">
        <v>2118</v>
      </c>
      <c r="I9" s="23">
        <v>1586</v>
      </c>
      <c r="J9" s="104">
        <v>1587</v>
      </c>
      <c r="K9" s="23">
        <f t="shared" si="0"/>
        <v>2279</v>
      </c>
      <c r="L9" s="23">
        <f t="shared" si="0"/>
        <v>1733</v>
      </c>
      <c r="M9" s="23">
        <f t="shared" si="0"/>
        <v>1722</v>
      </c>
      <c r="N9" s="15"/>
      <c r="O9" s="15"/>
      <c r="P9" s="15"/>
      <c r="Q9" s="15"/>
      <c r="R9" s="15"/>
      <c r="S9" s="15"/>
      <c r="T9" s="15"/>
      <c r="U9" s="15"/>
      <c r="V9" s="15"/>
      <c r="W9" s="15"/>
      <c r="X9" s="15"/>
      <c r="Y9" s="15"/>
      <c r="Z9" s="15"/>
      <c r="AA9" s="15"/>
    </row>
    <row r="10" spans="1:27" ht="17.100000000000001" customHeight="1" x14ac:dyDescent="0.25">
      <c r="A10" s="18" t="s">
        <v>136</v>
      </c>
      <c r="B10" s="103">
        <v>89</v>
      </c>
      <c r="C10" s="23">
        <v>95</v>
      </c>
      <c r="D10" s="104">
        <v>117</v>
      </c>
      <c r="E10" s="23">
        <v>491</v>
      </c>
      <c r="F10" s="23">
        <v>549</v>
      </c>
      <c r="G10" s="23">
        <v>724</v>
      </c>
      <c r="H10" s="87">
        <v>6310</v>
      </c>
      <c r="I10" s="23">
        <v>6863</v>
      </c>
      <c r="J10" s="104">
        <v>7842</v>
      </c>
      <c r="K10" s="23">
        <f t="shared" si="0"/>
        <v>6890</v>
      </c>
      <c r="L10" s="23">
        <f t="shared" si="0"/>
        <v>7507</v>
      </c>
      <c r="M10" s="23">
        <f t="shared" si="0"/>
        <v>8683</v>
      </c>
      <c r="N10" s="15"/>
      <c r="O10" s="15"/>
      <c r="P10" s="15"/>
      <c r="Q10" s="15"/>
      <c r="R10" s="15"/>
      <c r="S10" s="15"/>
      <c r="T10" s="15"/>
      <c r="U10" s="15"/>
      <c r="V10" s="15"/>
      <c r="W10" s="15"/>
      <c r="X10" s="15"/>
      <c r="Y10" s="15"/>
      <c r="Z10" s="15"/>
      <c r="AA10" s="15"/>
    </row>
    <row r="11" spans="1:27" ht="17.100000000000001" customHeight="1" x14ac:dyDescent="0.25">
      <c r="A11" s="18" t="s">
        <v>106</v>
      </c>
      <c r="B11" s="103">
        <v>19</v>
      </c>
      <c r="C11" s="23">
        <v>18</v>
      </c>
      <c r="D11" s="104">
        <v>24</v>
      </c>
      <c r="E11" s="23">
        <v>103</v>
      </c>
      <c r="F11" s="23">
        <v>142</v>
      </c>
      <c r="G11" s="23">
        <v>149</v>
      </c>
      <c r="H11" s="87">
        <v>1972</v>
      </c>
      <c r="I11" s="23">
        <v>2565</v>
      </c>
      <c r="J11" s="104">
        <v>2801</v>
      </c>
      <c r="K11" s="23">
        <f t="shared" si="0"/>
        <v>2094</v>
      </c>
      <c r="L11" s="23">
        <f t="shared" si="0"/>
        <v>2725</v>
      </c>
      <c r="M11" s="23">
        <f t="shared" si="0"/>
        <v>2974</v>
      </c>
      <c r="N11" s="15"/>
      <c r="O11" s="15"/>
      <c r="P11" s="15"/>
      <c r="Q11" s="15"/>
      <c r="R11" s="15"/>
      <c r="S11" s="15"/>
      <c r="T11" s="15"/>
      <c r="U11" s="15"/>
      <c r="V11" s="15"/>
      <c r="W11" s="15"/>
      <c r="X11" s="15"/>
      <c r="Y11" s="15"/>
      <c r="Z11" s="15"/>
      <c r="AA11" s="15"/>
    </row>
    <row r="12" spans="1:27" ht="17.100000000000001" customHeight="1" x14ac:dyDescent="0.25">
      <c r="A12" s="18" t="s">
        <v>107</v>
      </c>
      <c r="B12" s="103">
        <v>10</v>
      </c>
      <c r="C12" s="23">
        <v>11</v>
      </c>
      <c r="D12" s="104">
        <v>12</v>
      </c>
      <c r="E12" s="23">
        <v>24</v>
      </c>
      <c r="F12" s="23">
        <v>20</v>
      </c>
      <c r="G12" s="23">
        <v>14</v>
      </c>
      <c r="H12" s="87">
        <v>95</v>
      </c>
      <c r="I12" s="23">
        <v>89</v>
      </c>
      <c r="J12" s="104">
        <v>95</v>
      </c>
      <c r="K12" s="23">
        <f t="shared" si="0"/>
        <v>129</v>
      </c>
      <c r="L12" s="23">
        <f t="shared" si="0"/>
        <v>120</v>
      </c>
      <c r="M12" s="23">
        <f t="shared" si="0"/>
        <v>121</v>
      </c>
      <c r="N12" s="15"/>
      <c r="O12" s="15"/>
      <c r="P12" s="15"/>
      <c r="Q12" s="15"/>
      <c r="R12" s="15"/>
      <c r="S12" s="15"/>
      <c r="T12" s="15"/>
      <c r="U12" s="15"/>
      <c r="V12" s="15"/>
      <c r="W12" s="15"/>
      <c r="X12" s="15"/>
      <c r="Y12" s="15"/>
      <c r="Z12" s="15"/>
      <c r="AA12" s="15"/>
    </row>
    <row r="13" spans="1:27" ht="17.100000000000001" customHeight="1" x14ac:dyDescent="0.25">
      <c r="A13" s="18" t="s">
        <v>144</v>
      </c>
      <c r="B13" s="103">
        <v>8</v>
      </c>
      <c r="C13" s="23">
        <v>4</v>
      </c>
      <c r="D13" s="104">
        <v>6</v>
      </c>
      <c r="E13" s="23">
        <v>45</v>
      </c>
      <c r="F13" s="23">
        <v>27</v>
      </c>
      <c r="G13" s="23">
        <v>29</v>
      </c>
      <c r="H13" s="87">
        <v>378</v>
      </c>
      <c r="I13" s="23">
        <v>289</v>
      </c>
      <c r="J13" s="104">
        <v>267</v>
      </c>
      <c r="K13" s="23">
        <f t="shared" si="0"/>
        <v>431</v>
      </c>
      <c r="L13" s="23">
        <f t="shared" si="0"/>
        <v>320</v>
      </c>
      <c r="M13" s="23">
        <f t="shared" si="0"/>
        <v>302</v>
      </c>
      <c r="N13" s="15"/>
      <c r="O13" s="15"/>
      <c r="P13" s="15"/>
      <c r="Q13" s="15"/>
      <c r="R13" s="15"/>
      <c r="S13" s="15"/>
      <c r="T13" s="15"/>
      <c r="U13" s="15"/>
      <c r="V13" s="15"/>
      <c r="W13" s="15"/>
      <c r="X13" s="15"/>
      <c r="Y13" s="15"/>
      <c r="Z13" s="15"/>
      <c r="AA13" s="15"/>
    </row>
    <row r="14" spans="1:27" ht="17.100000000000001" customHeight="1" thickBot="1" x14ac:dyDescent="0.3">
      <c r="A14" s="24" t="s">
        <v>35</v>
      </c>
      <c r="B14" s="68">
        <f>SUM(B6:B13)</f>
        <v>437</v>
      </c>
      <c r="C14" s="25">
        <f t="shared" ref="C14:M14" si="1">SUM(C6:C13)</f>
        <v>421</v>
      </c>
      <c r="D14" s="69">
        <f t="shared" si="1"/>
        <v>431</v>
      </c>
      <c r="E14" s="25">
        <f t="shared" si="1"/>
        <v>2128</v>
      </c>
      <c r="F14" s="25">
        <f t="shared" si="1"/>
        <v>2090</v>
      </c>
      <c r="G14" s="25">
        <f t="shared" si="1"/>
        <v>2241</v>
      </c>
      <c r="H14" s="68">
        <f t="shared" si="1"/>
        <v>39610</v>
      </c>
      <c r="I14" s="25">
        <f t="shared" si="1"/>
        <v>35467</v>
      </c>
      <c r="J14" s="69">
        <f t="shared" si="1"/>
        <v>37823</v>
      </c>
      <c r="K14" s="25">
        <f t="shared" si="1"/>
        <v>42175</v>
      </c>
      <c r="L14" s="25">
        <f t="shared" si="1"/>
        <v>37978</v>
      </c>
      <c r="M14" s="25">
        <f t="shared" si="1"/>
        <v>40495</v>
      </c>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3">
      <c r="A16" s="13" t="s">
        <v>198</v>
      </c>
      <c r="B16" s="13"/>
      <c r="C16" s="13"/>
      <c r="D16" s="13"/>
      <c r="E16" s="161"/>
      <c r="F16" s="15"/>
      <c r="G16" s="15"/>
      <c r="H16" s="15"/>
      <c r="I16" s="15"/>
      <c r="J16" s="15"/>
      <c r="K16" s="15"/>
      <c r="L16" s="15"/>
      <c r="M16" s="15"/>
      <c r="N16" s="15"/>
      <c r="O16" s="15"/>
      <c r="P16" s="15"/>
      <c r="R16" s="15"/>
      <c r="S16" s="15"/>
      <c r="T16" s="15"/>
      <c r="U16" s="15"/>
      <c r="V16" s="15"/>
      <c r="W16" s="15"/>
      <c r="X16" s="15"/>
      <c r="Y16" s="15"/>
      <c r="Z16" s="15"/>
      <c r="AA16" s="15"/>
    </row>
    <row r="17" spans="1:27" ht="10.5" customHeight="1" thickBot="1" x14ac:dyDescent="0.35">
      <c r="A17" s="13"/>
      <c r="B17" s="14"/>
      <c r="C17" s="14"/>
      <c r="D17" s="14"/>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271" t="s">
        <v>209</v>
      </c>
      <c r="B18" s="256" t="s">
        <v>31</v>
      </c>
      <c r="C18" s="257"/>
      <c r="D18" s="258"/>
      <c r="E18" s="256" t="s">
        <v>18</v>
      </c>
      <c r="F18" s="257"/>
      <c r="G18" s="258"/>
      <c r="H18" s="256" t="s">
        <v>20</v>
      </c>
      <c r="I18" s="257"/>
      <c r="J18" s="258"/>
      <c r="K18" s="257" t="s">
        <v>153</v>
      </c>
      <c r="L18" s="257"/>
      <c r="M18" s="257"/>
      <c r="N18" s="15"/>
      <c r="O18" s="15"/>
      <c r="P18" s="15"/>
      <c r="Q18" s="15"/>
      <c r="R18" s="15"/>
      <c r="S18" s="15"/>
      <c r="T18" s="15"/>
      <c r="U18" s="15"/>
      <c r="V18" s="15"/>
      <c r="W18" s="15"/>
      <c r="X18" s="15"/>
      <c r="Y18" s="15"/>
      <c r="Z18" s="15"/>
      <c r="AA18" s="15"/>
    </row>
    <row r="19" spans="1:27" ht="18.899999999999999" customHeight="1" x14ac:dyDescent="0.25">
      <c r="A19" s="275"/>
      <c r="B19" s="261" t="s">
        <v>164</v>
      </c>
      <c r="C19" s="262"/>
      <c r="D19" s="262"/>
      <c r="E19" s="262"/>
      <c r="F19" s="262"/>
      <c r="G19" s="262"/>
      <c r="H19" s="262"/>
      <c r="I19" s="262"/>
      <c r="J19" s="262"/>
      <c r="K19" s="276"/>
      <c r="L19" s="276"/>
      <c r="M19" s="276"/>
      <c r="N19" s="15"/>
      <c r="O19" s="15"/>
      <c r="P19" s="15"/>
      <c r="Q19" s="15"/>
      <c r="R19" s="15"/>
      <c r="S19" s="15"/>
      <c r="T19" s="15"/>
      <c r="U19" s="15"/>
      <c r="V19" s="15"/>
      <c r="W19" s="15"/>
      <c r="X19" s="15"/>
      <c r="Y19" s="15"/>
      <c r="Z19" s="15"/>
      <c r="AA19" s="15"/>
    </row>
    <row r="20" spans="1:27" ht="18.899999999999999" customHeight="1" x14ac:dyDescent="0.25">
      <c r="A20" s="272"/>
      <c r="B20" s="77" t="s">
        <v>162</v>
      </c>
      <c r="C20" s="75" t="s">
        <v>163</v>
      </c>
      <c r="D20" s="78"/>
      <c r="E20" s="75" t="s">
        <v>162</v>
      </c>
      <c r="F20" s="75" t="s">
        <v>163</v>
      </c>
      <c r="G20" s="75"/>
      <c r="H20" s="77" t="s">
        <v>162</v>
      </c>
      <c r="I20" s="75" t="s">
        <v>163</v>
      </c>
      <c r="J20" s="78"/>
      <c r="K20" s="75" t="s">
        <v>162</v>
      </c>
      <c r="L20" s="75" t="s">
        <v>163</v>
      </c>
      <c r="M20" s="75"/>
      <c r="N20" s="15"/>
      <c r="O20" s="15"/>
      <c r="P20" s="15"/>
      <c r="Q20" s="15"/>
      <c r="R20" s="15"/>
      <c r="S20" s="15"/>
      <c r="T20" s="15"/>
      <c r="U20" s="15"/>
      <c r="V20" s="15"/>
      <c r="W20" s="15"/>
      <c r="X20" s="15"/>
      <c r="Y20" s="15"/>
      <c r="Z20" s="15"/>
      <c r="AA20" s="15"/>
    </row>
    <row r="21" spans="1:27" ht="17.100000000000001" customHeight="1" x14ac:dyDescent="0.25">
      <c r="A21" s="35" t="s">
        <v>105</v>
      </c>
      <c r="B21" s="106">
        <f>(D6/B6)-1</f>
        <v>-0.21875</v>
      </c>
      <c r="C21" s="36">
        <f>(D6/C6)-1</f>
        <v>-0.16666666666666663</v>
      </c>
      <c r="D21" s="166"/>
      <c r="E21" s="36">
        <f>(G6/E6)-1</f>
        <v>-0.25</v>
      </c>
      <c r="F21" s="36">
        <f>(G6/F6)-1</f>
        <v>9.3457943925232545E-3</v>
      </c>
      <c r="H21" s="106">
        <f>(J6/H6)-1</f>
        <v>-0.13121487246000862</v>
      </c>
      <c r="I21" s="36">
        <f>(J6/I6)-1</f>
        <v>3.8501291989664121E-2</v>
      </c>
      <c r="J21" s="166"/>
      <c r="K21" s="36">
        <f>(M6/K6)-1</f>
        <v>-0.14232721593127684</v>
      </c>
      <c r="L21" s="36">
        <f>(M6/L6)-1</f>
        <v>3.3403904963537956E-2</v>
      </c>
      <c r="M21" s="15"/>
      <c r="N21" s="15"/>
      <c r="O21" s="15"/>
      <c r="P21" s="15"/>
      <c r="Q21" s="15"/>
      <c r="R21" s="15"/>
      <c r="S21" s="15"/>
      <c r="T21" s="15"/>
      <c r="U21" s="15"/>
      <c r="V21" s="15"/>
      <c r="W21" s="15"/>
      <c r="X21" s="15"/>
      <c r="Y21" s="15"/>
      <c r="Z21" s="15"/>
      <c r="AA21" s="15"/>
    </row>
    <row r="22" spans="1:27" ht="17.100000000000001" customHeight="1" x14ac:dyDescent="0.25">
      <c r="A22" s="35" t="s">
        <v>142</v>
      </c>
      <c r="B22" s="106">
        <f t="shared" ref="B22:B29" si="2">(D7/B7)-1</f>
        <v>-8.8785046728971917E-2</v>
      </c>
      <c r="C22" s="36">
        <f>(D7/C7)-1</f>
        <v>-2.5000000000000022E-2</v>
      </c>
      <c r="D22" s="166"/>
      <c r="E22" s="36">
        <f t="shared" ref="E22:E29" si="3">(G7/E7)-1</f>
        <v>-1.0356731875719172E-2</v>
      </c>
      <c r="F22" s="36">
        <f>(G7/F7)-1</f>
        <v>-1.7142857142857126E-2</v>
      </c>
      <c r="H22" s="106">
        <f t="shared" ref="H22:H29" si="4">(J7/H7)-1</f>
        <v>-0.12091544818817546</v>
      </c>
      <c r="I22" s="36">
        <f>(J7/I7)-1</f>
        <v>5.5411387574416215E-2</v>
      </c>
      <c r="J22" s="166"/>
      <c r="K22" s="36">
        <f t="shared" ref="K22:K29" si="5">(M7/K7)-1</f>
        <v>-0.11674365831915068</v>
      </c>
      <c r="L22" s="36">
        <f>(M7/L7)-1</f>
        <v>5.1572751833268926E-2</v>
      </c>
      <c r="M22" s="15"/>
      <c r="N22" s="15"/>
      <c r="O22" s="15"/>
      <c r="P22" s="15"/>
      <c r="Q22" s="15"/>
      <c r="R22" s="15"/>
      <c r="S22" s="15"/>
      <c r="T22" s="15"/>
      <c r="U22" s="15"/>
      <c r="V22" s="15"/>
      <c r="W22" s="15"/>
      <c r="X22" s="15"/>
      <c r="Y22" s="15"/>
      <c r="Z22" s="15"/>
      <c r="AA22" s="15"/>
    </row>
    <row r="23" spans="1:27" ht="17.100000000000001" customHeight="1" x14ac:dyDescent="0.25">
      <c r="A23" s="35" t="s">
        <v>143</v>
      </c>
      <c r="B23" s="106">
        <f t="shared" si="2"/>
        <v>0</v>
      </c>
      <c r="C23" s="36">
        <f t="shared" ref="C23:C29" si="6">(D8/C8)-1</f>
        <v>-0.5</v>
      </c>
      <c r="D23" s="166"/>
      <c r="E23" s="36">
        <f t="shared" si="3"/>
        <v>-0.10344827586206895</v>
      </c>
      <c r="F23" s="36">
        <f t="shared" ref="F23:F29" si="7">(G8/F8)-1</f>
        <v>-7.1428571428571397E-2</v>
      </c>
      <c r="H23" s="106">
        <f t="shared" si="4"/>
        <v>-8.9147286821705474E-2</v>
      </c>
      <c r="I23" s="36">
        <f t="shared" ref="I23:I29" si="8">(J8/I8)-1</f>
        <v>-0.14855072463768115</v>
      </c>
      <c r="J23" s="166"/>
      <c r="K23" s="36">
        <f t="shared" si="5"/>
        <v>-8.8768115942028936E-2</v>
      </c>
      <c r="L23" s="36">
        <f t="shared" ref="L23:L29" si="9">(M8/L8)-1</f>
        <v>-0.15319865319865322</v>
      </c>
      <c r="M23" s="15"/>
      <c r="N23" s="15"/>
      <c r="O23" s="15"/>
      <c r="P23" s="15"/>
      <c r="Q23" s="15"/>
      <c r="R23" s="15"/>
      <c r="S23" s="15"/>
      <c r="T23" s="15"/>
      <c r="U23" s="15"/>
      <c r="V23" s="15"/>
      <c r="W23" s="15"/>
      <c r="X23" s="15"/>
      <c r="Y23" s="15"/>
      <c r="Z23" s="15"/>
      <c r="AA23" s="15"/>
    </row>
    <row r="24" spans="1:27" ht="17.100000000000001" customHeight="1" x14ac:dyDescent="0.25">
      <c r="A24" s="35" t="s">
        <v>137</v>
      </c>
      <c r="B24" s="106">
        <f t="shared" si="2"/>
        <v>-0.23076923076923073</v>
      </c>
      <c r="C24" s="36">
        <f t="shared" si="6"/>
        <v>5.2631578947368363E-2</v>
      </c>
      <c r="D24" s="166"/>
      <c r="E24" s="36">
        <f t="shared" si="3"/>
        <v>-0.14814814814814814</v>
      </c>
      <c r="F24" s="36">
        <f t="shared" si="7"/>
        <v>-0.1015625</v>
      </c>
      <c r="H24" s="106">
        <f t="shared" si="4"/>
        <v>-0.25070821529745047</v>
      </c>
      <c r="I24" s="36">
        <f t="shared" si="8"/>
        <v>6.3051702395955367E-4</v>
      </c>
      <c r="J24" s="166"/>
      <c r="K24" s="36">
        <f t="shared" si="5"/>
        <v>-0.24440544098288719</v>
      </c>
      <c r="L24" s="36">
        <f t="shared" si="9"/>
        <v>-6.3473744950952593E-3</v>
      </c>
      <c r="M24" s="15"/>
      <c r="N24" s="15"/>
      <c r="O24" s="15"/>
      <c r="P24" s="15"/>
      <c r="Q24" s="15"/>
      <c r="R24" s="15"/>
      <c r="S24" s="15"/>
      <c r="T24" s="15"/>
      <c r="U24" s="15"/>
      <c r="V24" s="15"/>
      <c r="W24" s="15"/>
      <c r="X24" s="15"/>
      <c r="Y24" s="15"/>
      <c r="Z24" s="15"/>
      <c r="AA24" s="15"/>
    </row>
    <row r="25" spans="1:27" ht="17.100000000000001" customHeight="1" x14ac:dyDescent="0.25">
      <c r="A25" s="35" t="s">
        <v>136</v>
      </c>
      <c r="B25" s="106">
        <f t="shared" si="2"/>
        <v>0.31460674157303381</v>
      </c>
      <c r="C25" s="36">
        <f t="shared" si="6"/>
        <v>0.23157894736842111</v>
      </c>
      <c r="D25" s="166"/>
      <c r="E25" s="36">
        <f t="shared" si="3"/>
        <v>0.474541751527495</v>
      </c>
      <c r="F25" s="36">
        <f t="shared" si="7"/>
        <v>0.31876138433515488</v>
      </c>
      <c r="H25" s="106">
        <f t="shared" si="4"/>
        <v>0.24278922345483367</v>
      </c>
      <c r="I25" s="36">
        <f t="shared" si="8"/>
        <v>0.14264898732332809</v>
      </c>
      <c r="J25" s="166"/>
      <c r="K25" s="36">
        <f t="shared" si="5"/>
        <v>0.26023222060957907</v>
      </c>
      <c r="L25" s="36">
        <f t="shared" si="9"/>
        <v>0.15665378979619016</v>
      </c>
      <c r="M25" s="15"/>
      <c r="N25" s="15"/>
      <c r="O25" s="15"/>
      <c r="P25" s="15"/>
      <c r="Q25" s="15"/>
      <c r="R25" s="15"/>
      <c r="S25" s="15"/>
      <c r="T25" s="15"/>
      <c r="U25" s="15"/>
      <c r="V25" s="15"/>
      <c r="W25" s="15"/>
      <c r="X25" s="15"/>
      <c r="Y25" s="15"/>
      <c r="Z25" s="15"/>
      <c r="AA25" s="15"/>
    </row>
    <row r="26" spans="1:27" ht="17.100000000000001" customHeight="1" x14ac:dyDescent="0.25">
      <c r="A26" s="35" t="s">
        <v>106</v>
      </c>
      <c r="B26" s="106">
        <f t="shared" si="2"/>
        <v>0.26315789473684204</v>
      </c>
      <c r="C26" s="36">
        <f t="shared" si="6"/>
        <v>0.33333333333333326</v>
      </c>
      <c r="D26" s="166"/>
      <c r="E26" s="36">
        <f t="shared" si="3"/>
        <v>0.44660194174757284</v>
      </c>
      <c r="F26" s="36">
        <f t="shared" si="7"/>
        <v>4.9295774647887258E-2</v>
      </c>
      <c r="H26" s="106">
        <f t="shared" si="4"/>
        <v>0.42038539553752541</v>
      </c>
      <c r="I26" s="36">
        <f t="shared" si="8"/>
        <v>9.2007797270955205E-2</v>
      </c>
      <c r="J26" s="166"/>
      <c r="K26" s="36">
        <f t="shared" si="5"/>
        <v>0.42024832855778405</v>
      </c>
      <c r="L26" s="36">
        <f t="shared" si="9"/>
        <v>9.1376146788990864E-2</v>
      </c>
      <c r="M26" s="15"/>
      <c r="N26" s="15"/>
      <c r="O26" s="15"/>
      <c r="P26" s="15"/>
      <c r="Q26" s="15"/>
      <c r="R26" s="15"/>
      <c r="S26" s="15"/>
      <c r="T26" s="15"/>
      <c r="U26" s="15"/>
      <c r="V26" s="15"/>
      <c r="W26" s="15"/>
      <c r="X26" s="15"/>
      <c r="Y26" s="15"/>
      <c r="Z26" s="15"/>
      <c r="AA26" s="15"/>
    </row>
    <row r="27" spans="1:27" ht="17.100000000000001" customHeight="1" x14ac:dyDescent="0.25">
      <c r="A27" s="35" t="s">
        <v>107</v>
      </c>
      <c r="B27" s="106">
        <f t="shared" si="2"/>
        <v>0.19999999999999996</v>
      </c>
      <c r="C27" s="36">
        <f>(D12/C12)-1</f>
        <v>9.0909090909090828E-2</v>
      </c>
      <c r="D27" s="166"/>
      <c r="E27" s="36">
        <f t="shared" si="3"/>
        <v>-0.41666666666666663</v>
      </c>
      <c r="F27" s="36">
        <f>(G12/F12)-1</f>
        <v>-0.30000000000000004</v>
      </c>
      <c r="H27" s="106">
        <f t="shared" si="4"/>
        <v>0</v>
      </c>
      <c r="I27" s="36">
        <f>(J12/I12)-1</f>
        <v>6.7415730337078594E-2</v>
      </c>
      <c r="J27" s="166"/>
      <c r="K27" s="36">
        <f t="shared" si="5"/>
        <v>-6.2015503875968991E-2</v>
      </c>
      <c r="L27" s="36">
        <f>(M12/L12)-1</f>
        <v>8.3333333333333037E-3</v>
      </c>
      <c r="M27" s="15"/>
      <c r="N27" s="15"/>
      <c r="O27" s="15"/>
      <c r="P27" s="15"/>
      <c r="Q27" s="15"/>
      <c r="R27" s="15"/>
      <c r="S27" s="15"/>
      <c r="T27" s="15"/>
      <c r="U27" s="15"/>
      <c r="V27" s="15"/>
      <c r="W27" s="15"/>
      <c r="X27" s="15"/>
      <c r="Y27" s="15"/>
      <c r="Z27" s="15"/>
      <c r="AA27" s="15"/>
    </row>
    <row r="28" spans="1:27" ht="17.100000000000001" customHeight="1" x14ac:dyDescent="0.25">
      <c r="A28" s="18" t="s">
        <v>144</v>
      </c>
      <c r="B28" s="106">
        <f t="shared" si="2"/>
        <v>-0.25</v>
      </c>
      <c r="C28" s="36">
        <f t="shared" si="6"/>
        <v>0.5</v>
      </c>
      <c r="D28" s="166"/>
      <c r="E28" s="36">
        <f t="shared" si="3"/>
        <v>-0.35555555555555551</v>
      </c>
      <c r="F28" s="36">
        <f t="shared" si="7"/>
        <v>7.4074074074074181E-2</v>
      </c>
      <c r="H28" s="106">
        <f t="shared" si="4"/>
        <v>-0.29365079365079361</v>
      </c>
      <c r="I28" s="36">
        <f t="shared" si="8"/>
        <v>-7.6124567474048388E-2</v>
      </c>
      <c r="J28" s="166"/>
      <c r="K28" s="36">
        <f t="shared" si="5"/>
        <v>-0.29930394431554519</v>
      </c>
      <c r="L28" s="36">
        <f t="shared" si="9"/>
        <v>-5.6250000000000022E-2</v>
      </c>
      <c r="M28" s="15"/>
      <c r="N28" s="15"/>
      <c r="O28" s="15"/>
      <c r="P28" s="15"/>
      <c r="Q28" s="15"/>
      <c r="R28" s="15"/>
      <c r="S28" s="15"/>
      <c r="T28" s="15"/>
      <c r="U28" s="15"/>
      <c r="V28" s="15"/>
      <c r="W28" s="15"/>
      <c r="X28" s="15"/>
      <c r="Y28" s="15"/>
      <c r="Z28" s="15"/>
      <c r="AA28" s="15"/>
    </row>
    <row r="29" spans="1:27" ht="17.100000000000001" customHeight="1" thickBot="1" x14ac:dyDescent="0.3">
      <c r="A29" s="24" t="s">
        <v>35</v>
      </c>
      <c r="B29" s="203">
        <f t="shared" si="2"/>
        <v>-1.3729977116704761E-2</v>
      </c>
      <c r="C29" s="204">
        <f t="shared" si="6"/>
        <v>2.3752969121140222E-2</v>
      </c>
      <c r="D29" s="167"/>
      <c r="E29" s="105">
        <f t="shared" si="3"/>
        <v>5.3101503759398483E-2</v>
      </c>
      <c r="F29" s="105">
        <f t="shared" si="7"/>
        <v>7.2248803827751118E-2</v>
      </c>
      <c r="G29" s="168"/>
      <c r="H29" s="107">
        <f t="shared" si="4"/>
        <v>-4.5114869982327721E-2</v>
      </c>
      <c r="I29" s="105">
        <f t="shared" si="8"/>
        <v>6.6427947105760277E-2</v>
      </c>
      <c r="J29" s="167"/>
      <c r="K29" s="105">
        <f t="shared" si="5"/>
        <v>-3.983402489626553E-2</v>
      </c>
      <c r="L29" s="105">
        <f t="shared" si="9"/>
        <v>6.6275211964821779E-2</v>
      </c>
      <c r="M29" s="169"/>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899999999999999"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ht="18.899999999999999"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vfF0XRWBQ1lkrkba8cMFMn9rVrMTJHQyVa8PbipV4Nf98wmCqoN45gNgSV7USLWaoKFVRfVSghnGp3pIIs8Emw==" saltValue="LINzgl17bkenbpH4ssjnAQ==" spinCount="100000" sheet="1" objects="1" scenarios="1" selectLockedCells="1" selectUnlockedCells="1"/>
  <mergeCells count="11">
    <mergeCell ref="A18:A20"/>
    <mergeCell ref="B19:M19"/>
    <mergeCell ref="B18:D18"/>
    <mergeCell ref="E18:G18"/>
    <mergeCell ref="H18:J18"/>
    <mergeCell ref="K18:M18"/>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CA18E-D686-4805-8B1C-59F0DBCB391B}">
  <sheetPr>
    <pageSetUpPr fitToPage="1"/>
  </sheetPr>
  <dimension ref="A1:S29"/>
  <sheetViews>
    <sheetView showGridLines="0" zoomScale="90" zoomScaleNormal="90" workbookViewId="0"/>
  </sheetViews>
  <sheetFormatPr defaultColWidth="9.109375" defaultRowHeight="13.8" x14ac:dyDescent="0.25"/>
  <cols>
    <col min="1" max="1" width="26.88671875" style="162" customWidth="1"/>
    <col min="2" max="2" width="1.88671875" style="162" customWidth="1"/>
    <col min="3" max="3" width="59.5546875" style="162" customWidth="1"/>
    <col min="4" max="4" width="2.109375" style="162" customWidth="1"/>
    <col min="5" max="5" width="8.33203125" style="162" customWidth="1"/>
    <col min="6" max="6" width="9.33203125" style="162" customWidth="1"/>
    <col min="7" max="7" width="11.44140625" style="162" customWidth="1"/>
    <col min="8" max="8" width="2.6640625" style="162" customWidth="1"/>
    <col min="9" max="16384" width="9.109375" style="162"/>
  </cols>
  <sheetData>
    <row r="1" spans="1:19" ht="6.75" customHeight="1" x14ac:dyDescent="0.25"/>
    <row r="2" spans="1:19" ht="18.899999999999999" customHeight="1" x14ac:dyDescent="0.3">
      <c r="A2" s="13" t="s">
        <v>211</v>
      </c>
      <c r="B2" s="13"/>
      <c r="C2" s="13"/>
      <c r="D2" s="13"/>
      <c r="E2" s="13"/>
      <c r="F2" s="13"/>
      <c r="G2" s="15"/>
      <c r="H2" s="15"/>
      <c r="I2" s="15"/>
      <c r="J2" s="15"/>
      <c r="K2" s="15"/>
      <c r="L2" s="15"/>
      <c r="M2" s="15"/>
      <c r="N2" s="15"/>
      <c r="O2" s="15"/>
      <c r="P2" s="15"/>
      <c r="Q2" s="15"/>
      <c r="R2" s="15"/>
      <c r="S2" s="15"/>
    </row>
    <row r="3" spans="1:19" ht="18.899999999999999" customHeight="1" thickBot="1" x14ac:dyDescent="0.35">
      <c r="A3" s="13"/>
      <c r="B3" s="13"/>
      <c r="C3" s="13"/>
      <c r="D3" s="13"/>
      <c r="E3" s="14"/>
      <c r="F3" s="14"/>
      <c r="G3" s="15"/>
      <c r="H3" s="15"/>
      <c r="I3" s="15"/>
      <c r="J3" s="15"/>
      <c r="K3" s="15"/>
      <c r="L3" s="15"/>
      <c r="M3" s="15"/>
      <c r="N3" s="15"/>
      <c r="O3" s="15"/>
      <c r="P3" s="15"/>
      <c r="Q3" s="15"/>
      <c r="R3" s="15"/>
      <c r="S3" s="15"/>
    </row>
    <row r="4" spans="1:19" ht="30.75" customHeight="1" thickBot="1" x14ac:dyDescent="0.3">
      <c r="A4" s="289" t="s">
        <v>179</v>
      </c>
      <c r="B4" s="289"/>
      <c r="C4" s="289"/>
      <c r="D4" s="250"/>
      <c r="E4" s="250" t="s">
        <v>31</v>
      </c>
      <c r="F4" s="250" t="s">
        <v>206</v>
      </c>
      <c r="G4" s="15"/>
      <c r="H4" s="15"/>
      <c r="I4" s="15"/>
      <c r="J4" s="15"/>
      <c r="K4" s="15"/>
      <c r="L4" s="15"/>
      <c r="M4" s="15"/>
      <c r="N4" s="15"/>
      <c r="O4" s="15"/>
      <c r="P4" s="15"/>
      <c r="Q4" s="15"/>
      <c r="R4" s="15"/>
      <c r="S4" s="15"/>
    </row>
    <row r="5" spans="1:19" ht="20.100000000000001" customHeight="1" thickBot="1" x14ac:dyDescent="0.3">
      <c r="A5" s="277" t="s">
        <v>219</v>
      </c>
      <c r="B5" s="278"/>
      <c r="C5" s="279"/>
      <c r="D5" s="218"/>
      <c r="E5" s="219">
        <v>197</v>
      </c>
      <c r="F5" s="220">
        <f>+E5/E$23</f>
        <v>0.45707656612529002</v>
      </c>
      <c r="G5" s="15"/>
      <c r="H5" s="15"/>
      <c r="I5" s="15"/>
      <c r="J5" s="15"/>
      <c r="K5" s="15"/>
      <c r="L5" s="15"/>
      <c r="M5" s="15"/>
      <c r="N5" s="15"/>
      <c r="O5" s="15"/>
      <c r="P5" s="15"/>
      <c r="Q5" s="15"/>
      <c r="R5" s="15"/>
      <c r="S5" s="15"/>
    </row>
    <row r="6" spans="1:19" ht="18.899999999999999" customHeight="1" x14ac:dyDescent="0.25">
      <c r="A6" s="280" t="s">
        <v>220</v>
      </c>
      <c r="B6" s="221"/>
      <c r="C6" s="222" t="s">
        <v>180</v>
      </c>
      <c r="D6" s="223"/>
      <c r="E6" s="224">
        <v>22</v>
      </c>
      <c r="F6" s="225">
        <f t="shared" ref="F6:F23" si="0">+E6/E$23</f>
        <v>5.1044083526682132E-2</v>
      </c>
      <c r="G6" s="15"/>
      <c r="H6" s="15"/>
      <c r="I6" s="15"/>
      <c r="J6" s="15"/>
      <c r="K6" s="15"/>
      <c r="L6" s="15"/>
      <c r="M6" s="15"/>
      <c r="N6" s="15"/>
      <c r="O6" s="15"/>
      <c r="P6" s="15"/>
      <c r="Q6" s="15"/>
      <c r="R6" s="15"/>
      <c r="S6" s="15"/>
    </row>
    <row r="7" spans="1:19" ht="18.899999999999999" customHeight="1" x14ac:dyDescent="0.25">
      <c r="A7" s="281"/>
      <c r="B7" s="226"/>
      <c r="C7" s="227" t="s">
        <v>181</v>
      </c>
      <c r="D7" s="228"/>
      <c r="E7" s="229">
        <v>5</v>
      </c>
      <c r="F7" s="230">
        <f t="shared" si="0"/>
        <v>1.1600928074245939E-2</v>
      </c>
      <c r="G7" s="15"/>
      <c r="H7" s="15"/>
      <c r="I7" s="15"/>
      <c r="J7" s="15"/>
      <c r="K7" s="15"/>
      <c r="L7" s="15"/>
      <c r="M7" s="15"/>
      <c r="N7" s="15"/>
      <c r="O7" s="15"/>
      <c r="P7" s="15"/>
      <c r="Q7" s="15"/>
      <c r="R7" s="15"/>
      <c r="S7" s="15"/>
    </row>
    <row r="8" spans="1:19" ht="18.899999999999999" customHeight="1" x14ac:dyDescent="0.25">
      <c r="A8" s="282"/>
      <c r="B8" s="226"/>
      <c r="C8" s="227" t="s">
        <v>202</v>
      </c>
      <c r="D8" s="228"/>
      <c r="E8" s="229">
        <v>3</v>
      </c>
      <c r="F8" s="230">
        <f t="shared" si="0"/>
        <v>6.9605568445475635E-3</v>
      </c>
      <c r="G8" s="15"/>
      <c r="H8" s="15"/>
      <c r="I8" s="15"/>
      <c r="J8" s="15"/>
      <c r="K8" s="15"/>
      <c r="L8" s="15"/>
      <c r="M8" s="15"/>
      <c r="N8" s="15"/>
      <c r="O8" s="15"/>
      <c r="P8" s="15"/>
      <c r="Q8" s="15"/>
      <c r="R8" s="15"/>
      <c r="S8" s="15"/>
    </row>
    <row r="9" spans="1:19" ht="18.899999999999999" customHeight="1" x14ac:dyDescent="0.25">
      <c r="A9" s="282"/>
      <c r="B9" s="226"/>
      <c r="C9" s="227" t="s">
        <v>182</v>
      </c>
      <c r="D9" s="228"/>
      <c r="E9" s="229">
        <v>2</v>
      </c>
      <c r="F9" s="230">
        <f t="shared" si="0"/>
        <v>4.6403712296983757E-3</v>
      </c>
      <c r="G9" s="15"/>
      <c r="H9" s="15"/>
      <c r="I9" s="15"/>
      <c r="J9" s="15"/>
      <c r="K9" s="15"/>
      <c r="L9" s="15"/>
      <c r="M9" s="15"/>
      <c r="N9" s="15"/>
      <c r="O9" s="15"/>
      <c r="P9" s="15"/>
      <c r="Q9" s="15"/>
      <c r="R9" s="15"/>
      <c r="S9" s="15"/>
    </row>
    <row r="10" spans="1:19" ht="18.899999999999999" customHeight="1" x14ac:dyDescent="0.25">
      <c r="A10" s="282"/>
      <c r="B10" s="226"/>
      <c r="C10" s="227" t="s">
        <v>203</v>
      </c>
      <c r="D10" s="228"/>
      <c r="E10" s="229">
        <v>1</v>
      </c>
      <c r="F10" s="230">
        <f t="shared" si="0"/>
        <v>2.3201856148491878E-3</v>
      </c>
      <c r="G10" s="15"/>
      <c r="H10" s="15"/>
      <c r="I10" s="15"/>
      <c r="J10" s="15"/>
      <c r="K10" s="15"/>
      <c r="L10" s="15"/>
      <c r="M10" s="15"/>
      <c r="N10" s="15"/>
      <c r="O10" s="15"/>
      <c r="P10" s="15"/>
      <c r="Q10" s="15"/>
      <c r="R10" s="15"/>
      <c r="S10" s="15"/>
    </row>
    <row r="11" spans="1:19" ht="18.899999999999999" customHeight="1" x14ac:dyDescent="0.25">
      <c r="A11" s="282"/>
      <c r="B11" s="226"/>
      <c r="C11" s="227" t="s">
        <v>204</v>
      </c>
      <c r="D11" s="228"/>
      <c r="E11" s="229">
        <v>1</v>
      </c>
      <c r="F11" s="230">
        <f t="shared" si="0"/>
        <v>2.3201856148491878E-3</v>
      </c>
      <c r="G11" s="15"/>
      <c r="H11" s="15"/>
      <c r="I11" s="15"/>
      <c r="J11" s="15"/>
      <c r="K11" s="15"/>
      <c r="L11" s="15"/>
      <c r="M11" s="15"/>
      <c r="N11" s="15"/>
      <c r="O11" s="15"/>
      <c r="P11" s="15"/>
      <c r="Q11" s="15"/>
      <c r="R11" s="15"/>
      <c r="S11" s="15"/>
    </row>
    <row r="12" spans="1:19" ht="18.899999999999999" customHeight="1" x14ac:dyDescent="0.25">
      <c r="A12" s="282"/>
      <c r="B12" s="226"/>
      <c r="C12" s="227" t="s">
        <v>205</v>
      </c>
      <c r="D12" s="228"/>
      <c r="E12" s="229">
        <v>1</v>
      </c>
      <c r="F12" s="230">
        <f t="shared" si="0"/>
        <v>2.3201856148491878E-3</v>
      </c>
      <c r="G12" s="15"/>
      <c r="H12" s="15"/>
      <c r="I12" s="15"/>
      <c r="J12" s="15"/>
      <c r="K12" s="15"/>
      <c r="L12" s="15"/>
      <c r="M12" s="15"/>
      <c r="N12" s="15"/>
      <c r="O12" s="15"/>
      <c r="P12" s="15"/>
      <c r="Q12" s="15"/>
      <c r="R12" s="15"/>
      <c r="S12" s="15"/>
    </row>
    <row r="13" spans="1:19" ht="18.899999999999999" customHeight="1" x14ac:dyDescent="0.25">
      <c r="A13" s="282"/>
      <c r="B13" s="226"/>
      <c r="C13" s="227" t="s">
        <v>200</v>
      </c>
      <c r="D13" s="228"/>
      <c r="E13" s="229">
        <v>1</v>
      </c>
      <c r="F13" s="230">
        <f t="shared" si="0"/>
        <v>2.3201856148491878E-3</v>
      </c>
      <c r="G13" s="15"/>
      <c r="H13" s="15"/>
      <c r="I13" s="15"/>
      <c r="J13" s="15"/>
      <c r="K13" s="15"/>
      <c r="L13" s="15"/>
      <c r="M13" s="15"/>
      <c r="N13" s="15"/>
      <c r="O13" s="15"/>
      <c r="P13" s="15"/>
      <c r="Q13" s="15"/>
      <c r="R13" s="15"/>
      <c r="S13" s="15"/>
    </row>
    <row r="14" spans="1:19" ht="20.100000000000001" customHeight="1" thickBot="1" x14ac:dyDescent="0.3">
      <c r="A14" s="283"/>
      <c r="B14" s="231"/>
      <c r="C14" s="232" t="s">
        <v>221</v>
      </c>
      <c r="D14" s="233"/>
      <c r="E14" s="234">
        <f>SUM(E6:E13)</f>
        <v>36</v>
      </c>
      <c r="F14" s="235">
        <f t="shared" si="0"/>
        <v>8.3526682134570762E-2</v>
      </c>
      <c r="G14" s="15"/>
      <c r="H14" s="15"/>
      <c r="I14" s="15"/>
      <c r="J14" s="15"/>
      <c r="K14" s="15"/>
      <c r="L14" s="15"/>
      <c r="M14" s="15"/>
      <c r="N14" s="15"/>
      <c r="O14" s="15"/>
      <c r="P14" s="15"/>
      <c r="Q14" s="15"/>
      <c r="R14" s="15"/>
      <c r="S14" s="15"/>
    </row>
    <row r="15" spans="1:19" ht="18.899999999999999" customHeight="1" x14ac:dyDescent="0.25">
      <c r="A15" s="284" t="s">
        <v>222</v>
      </c>
      <c r="B15" s="236"/>
      <c r="C15" s="237" t="s">
        <v>208</v>
      </c>
      <c r="D15" s="238"/>
      <c r="E15" s="224">
        <f>I40</f>
        <v>0</v>
      </c>
      <c r="F15" s="225">
        <f t="shared" si="0"/>
        <v>0</v>
      </c>
      <c r="G15" s="15"/>
      <c r="H15" s="15"/>
      <c r="I15" s="15"/>
      <c r="J15" s="15"/>
      <c r="K15" s="15"/>
      <c r="L15" s="15"/>
      <c r="M15" s="15"/>
      <c r="N15" s="15"/>
      <c r="O15" s="15"/>
      <c r="P15" s="15"/>
      <c r="Q15" s="15"/>
      <c r="R15" s="15"/>
      <c r="S15" s="15"/>
    </row>
    <row r="16" spans="1:19" ht="18.899999999999999" customHeight="1" x14ac:dyDescent="0.25">
      <c r="A16" s="285"/>
      <c r="B16" s="239"/>
      <c r="C16" s="240" t="s">
        <v>90</v>
      </c>
      <c r="D16" s="241"/>
      <c r="E16" s="229">
        <f>I41</f>
        <v>0</v>
      </c>
      <c r="F16" s="230">
        <f t="shared" si="0"/>
        <v>0</v>
      </c>
      <c r="G16" s="15"/>
      <c r="H16" s="15"/>
      <c r="I16" s="15"/>
      <c r="J16" s="15"/>
      <c r="K16" s="15"/>
      <c r="L16" s="15"/>
      <c r="M16" s="15"/>
      <c r="N16" s="15"/>
      <c r="O16" s="15"/>
      <c r="P16" s="15"/>
      <c r="Q16" s="15"/>
      <c r="R16" s="15"/>
      <c r="S16" s="15"/>
    </row>
    <row r="17" spans="1:19" ht="18.899999999999999" customHeight="1" x14ac:dyDescent="0.25">
      <c r="A17" s="285"/>
      <c r="B17" s="239"/>
      <c r="C17" s="240" t="s">
        <v>214</v>
      </c>
      <c r="D17" s="241"/>
      <c r="E17" s="229">
        <f>I43</f>
        <v>0</v>
      </c>
      <c r="F17" s="230">
        <f t="shared" si="0"/>
        <v>0</v>
      </c>
      <c r="G17" s="15"/>
      <c r="H17" s="15"/>
      <c r="I17" s="15"/>
      <c r="J17" s="15"/>
      <c r="K17" s="15"/>
      <c r="L17" s="15"/>
      <c r="M17" s="15"/>
      <c r="N17" s="15"/>
      <c r="O17" s="15"/>
      <c r="P17" s="15"/>
      <c r="Q17" s="15"/>
      <c r="R17" s="15"/>
      <c r="S17" s="15"/>
    </row>
    <row r="18" spans="1:19" ht="18.899999999999999" customHeight="1" x14ac:dyDescent="0.25">
      <c r="A18" s="285"/>
      <c r="B18" s="239"/>
      <c r="C18" s="240" t="s">
        <v>215</v>
      </c>
      <c r="D18" s="241"/>
      <c r="E18" s="229">
        <f>I47</f>
        <v>0</v>
      </c>
      <c r="F18" s="230">
        <f t="shared" si="0"/>
        <v>0</v>
      </c>
      <c r="G18" s="15"/>
      <c r="H18" s="15"/>
      <c r="I18" s="15"/>
      <c r="J18" s="15"/>
      <c r="K18" s="15"/>
      <c r="L18" s="15"/>
      <c r="M18" s="15"/>
      <c r="N18" s="15"/>
      <c r="O18" s="15"/>
      <c r="P18" s="15"/>
      <c r="Q18" s="15"/>
      <c r="R18" s="15"/>
      <c r="S18" s="15"/>
    </row>
    <row r="19" spans="1:19" ht="24" x14ac:dyDescent="0.25">
      <c r="A19" s="285"/>
      <c r="B19" s="239"/>
      <c r="C19" s="240" t="s">
        <v>218</v>
      </c>
      <c r="D19" s="241"/>
      <c r="E19" s="229">
        <f>I59</f>
        <v>0</v>
      </c>
      <c r="F19" s="230">
        <f t="shared" si="0"/>
        <v>0</v>
      </c>
      <c r="G19" s="15"/>
      <c r="H19" s="15"/>
      <c r="I19" s="15"/>
      <c r="J19" s="15"/>
      <c r="K19" s="15"/>
      <c r="L19" s="15"/>
      <c r="M19" s="15"/>
      <c r="N19" s="15"/>
      <c r="O19" s="15"/>
      <c r="P19" s="15"/>
      <c r="Q19" s="15"/>
      <c r="R19" s="15"/>
      <c r="S19" s="15"/>
    </row>
    <row r="20" spans="1:19" ht="48" x14ac:dyDescent="0.25">
      <c r="A20" s="285"/>
      <c r="B20" s="239"/>
      <c r="C20" s="240" t="s">
        <v>216</v>
      </c>
      <c r="D20" s="241"/>
      <c r="E20" s="229">
        <f>I86</f>
        <v>0</v>
      </c>
      <c r="F20" s="230">
        <f t="shared" si="0"/>
        <v>0</v>
      </c>
      <c r="G20" s="15"/>
      <c r="H20" s="15"/>
      <c r="I20" s="15"/>
      <c r="J20" s="15"/>
      <c r="K20" s="15"/>
      <c r="L20" s="15"/>
      <c r="M20" s="15"/>
      <c r="N20" s="15"/>
      <c r="O20" s="15"/>
      <c r="P20" s="15"/>
      <c r="Q20" s="15"/>
      <c r="R20" s="15"/>
      <c r="S20" s="15"/>
    </row>
    <row r="21" spans="1:19" ht="120" x14ac:dyDescent="0.25">
      <c r="A21" s="286"/>
      <c r="B21" s="239"/>
      <c r="C21" s="240" t="s">
        <v>217</v>
      </c>
      <c r="D21" s="241"/>
      <c r="E21" s="229">
        <v>1</v>
      </c>
      <c r="F21" s="230">
        <f t="shared" si="0"/>
        <v>2.3201856148491878E-3</v>
      </c>
      <c r="G21" s="15"/>
      <c r="H21" s="15"/>
      <c r="I21" s="15"/>
      <c r="J21" s="15"/>
      <c r="K21" s="15"/>
      <c r="L21" s="15"/>
      <c r="M21" s="15"/>
      <c r="N21" s="15"/>
      <c r="O21" s="15"/>
      <c r="P21" s="15"/>
      <c r="Q21" s="15"/>
      <c r="R21" s="15"/>
      <c r="S21" s="15"/>
    </row>
    <row r="22" spans="1:19" ht="20.100000000000001" customHeight="1" thickBot="1" x14ac:dyDescent="0.3">
      <c r="A22" s="287"/>
      <c r="B22" s="242"/>
      <c r="C22" s="243" t="s">
        <v>221</v>
      </c>
      <c r="D22" s="244"/>
      <c r="E22" s="245">
        <v>198</v>
      </c>
      <c r="F22" s="235">
        <f t="shared" si="0"/>
        <v>0.45939675174013922</v>
      </c>
      <c r="G22" s="15"/>
      <c r="H22" s="15"/>
      <c r="I22" s="15"/>
      <c r="J22" s="15"/>
      <c r="K22" s="15"/>
      <c r="L22" s="15"/>
      <c r="M22" s="15"/>
      <c r="N22" s="15"/>
      <c r="O22" s="15"/>
      <c r="P22" s="15"/>
      <c r="Q22" s="15"/>
      <c r="R22" s="15"/>
      <c r="S22" s="15"/>
    </row>
    <row r="23" spans="1:19" ht="20.100000000000001" customHeight="1" thickBot="1" x14ac:dyDescent="0.3">
      <c r="A23" s="288" t="s">
        <v>207</v>
      </c>
      <c r="B23" s="288"/>
      <c r="C23" s="288"/>
      <c r="D23" s="251"/>
      <c r="E23" s="251">
        <f>+E5+E14+E22</f>
        <v>431</v>
      </c>
      <c r="F23" s="252">
        <f t="shared" si="0"/>
        <v>1</v>
      </c>
      <c r="G23" s="15"/>
      <c r="H23" s="15"/>
      <c r="I23" s="15"/>
      <c r="J23" s="15"/>
      <c r="K23" s="15"/>
      <c r="L23" s="15"/>
      <c r="M23" s="15"/>
      <c r="N23" s="15"/>
      <c r="O23" s="15"/>
      <c r="P23" s="15"/>
      <c r="Q23" s="15"/>
      <c r="R23" s="15"/>
      <c r="S23" s="15"/>
    </row>
    <row r="24" spans="1:19" ht="14.4" x14ac:dyDescent="0.3">
      <c r="A24" s="246" t="s">
        <v>223</v>
      </c>
      <c r="B24" s="247"/>
      <c r="C24" s="248"/>
      <c r="D24" s="248"/>
      <c r="E24" s="249"/>
      <c r="F24"/>
      <c r="G24" s="15"/>
      <c r="H24" s="15"/>
      <c r="I24" s="15"/>
      <c r="J24" s="15"/>
      <c r="K24" s="15"/>
      <c r="L24" s="15"/>
      <c r="M24" s="15"/>
      <c r="N24" s="15"/>
      <c r="O24" s="15"/>
      <c r="P24" s="15"/>
      <c r="Q24" s="15"/>
      <c r="R24" s="15"/>
      <c r="S24" s="15"/>
    </row>
    <row r="25" spans="1:19" x14ac:dyDescent="0.25">
      <c r="A25" s="15"/>
      <c r="B25" s="15"/>
      <c r="C25" s="15"/>
      <c r="D25" s="15"/>
      <c r="E25" s="15"/>
      <c r="F25" s="15"/>
      <c r="G25" s="15"/>
      <c r="H25" s="15"/>
      <c r="I25" s="15"/>
      <c r="J25" s="15"/>
      <c r="K25" s="15"/>
      <c r="L25" s="15"/>
      <c r="M25" s="15"/>
      <c r="N25" s="15"/>
      <c r="O25" s="15"/>
      <c r="P25" s="15"/>
      <c r="Q25" s="15"/>
      <c r="R25" s="15"/>
      <c r="S25" s="15"/>
    </row>
    <row r="26" spans="1:19" x14ac:dyDescent="0.25">
      <c r="A26" s="15"/>
      <c r="B26" s="15"/>
      <c r="C26" s="15"/>
      <c r="D26" s="15"/>
      <c r="E26" s="15"/>
      <c r="F26" s="15"/>
      <c r="G26" s="15"/>
      <c r="H26" s="15"/>
      <c r="I26" s="15"/>
      <c r="J26" s="15"/>
      <c r="K26" s="15"/>
      <c r="L26" s="15"/>
      <c r="M26" s="15"/>
      <c r="N26" s="15"/>
      <c r="O26" s="15"/>
      <c r="P26" s="15"/>
      <c r="Q26" s="15"/>
      <c r="R26" s="15"/>
      <c r="S26" s="15"/>
    </row>
    <row r="27" spans="1:19" x14ac:dyDescent="0.25">
      <c r="A27" s="15"/>
      <c r="B27" s="15"/>
      <c r="C27" s="15"/>
      <c r="D27" s="15"/>
      <c r="E27" s="15"/>
      <c r="F27" s="15"/>
      <c r="G27" s="15"/>
      <c r="H27" s="15"/>
      <c r="I27" s="15"/>
      <c r="J27" s="15"/>
      <c r="K27" s="15"/>
      <c r="L27" s="15"/>
      <c r="M27" s="15"/>
      <c r="N27" s="15"/>
      <c r="O27" s="15"/>
      <c r="P27" s="15"/>
      <c r="Q27" s="15"/>
      <c r="R27" s="15"/>
      <c r="S27" s="15"/>
    </row>
    <row r="28" spans="1:19" x14ac:dyDescent="0.25">
      <c r="A28" s="15"/>
      <c r="B28" s="15"/>
      <c r="C28" s="15"/>
      <c r="D28" s="15"/>
      <c r="E28" s="15"/>
      <c r="F28" s="15"/>
      <c r="G28" s="15"/>
      <c r="H28" s="15"/>
      <c r="I28" s="15"/>
      <c r="J28" s="15"/>
      <c r="K28" s="15"/>
      <c r="L28" s="15"/>
      <c r="M28" s="15"/>
      <c r="N28" s="15"/>
      <c r="O28" s="15"/>
      <c r="P28" s="15"/>
      <c r="Q28" s="15"/>
      <c r="R28" s="15"/>
      <c r="S28" s="15"/>
    </row>
    <row r="29" spans="1:19" x14ac:dyDescent="0.25">
      <c r="A29" s="15"/>
      <c r="B29" s="15"/>
      <c r="C29" s="15"/>
      <c r="D29" s="15"/>
      <c r="E29" s="15"/>
      <c r="F29" s="15"/>
      <c r="G29" s="15"/>
      <c r="H29" s="15"/>
      <c r="I29" s="15"/>
      <c r="J29" s="15"/>
      <c r="K29" s="15"/>
      <c r="L29" s="15"/>
      <c r="M29" s="15"/>
      <c r="N29" s="15"/>
      <c r="O29" s="15"/>
      <c r="P29" s="15"/>
      <c r="Q29" s="15"/>
      <c r="R29" s="15"/>
      <c r="S29" s="15"/>
    </row>
  </sheetData>
  <sheetProtection algorithmName="SHA-512" hashValue="QYV6ReHrjXa5iQDwtXiXvn8PwHZ7kUFoXrbCChZpszrXAeamzeq9jauL4pjV8y4EgZcY0NE4NiCf/GTaYEZsdA==" saltValue="wWJ8QApS1dTnoaEKGMG8pw==" spinCount="100000" sheet="1" objects="1" scenarios="1" selectLockedCells="1" selectUnlockedCells="1"/>
  <mergeCells count="5">
    <mergeCell ref="A5:C5"/>
    <mergeCell ref="A6:A14"/>
    <mergeCell ref="A15:A22"/>
    <mergeCell ref="A23:C23"/>
    <mergeCell ref="A4:C4"/>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34"/>
  <sheetViews>
    <sheetView showGridLines="0" zoomScaleNormal="100" workbookViewId="0">
      <selection activeCell="M29" sqref="M29"/>
    </sheetView>
  </sheetViews>
  <sheetFormatPr defaultColWidth="9.109375" defaultRowHeight="13.8" x14ac:dyDescent="0.25"/>
  <cols>
    <col min="1" max="1" width="21.6640625" style="162" customWidth="1"/>
    <col min="2" max="4" width="10.33203125" style="162" customWidth="1"/>
    <col min="5" max="6" width="10.88671875" style="162" customWidth="1"/>
    <col min="7" max="7" width="10.33203125" style="162" customWidth="1"/>
    <col min="8" max="9" width="10.88671875" style="162" customWidth="1"/>
    <col min="10" max="10" width="10.33203125" style="162" customWidth="1"/>
    <col min="11" max="11" width="2.33203125" style="162" customWidth="1"/>
    <col min="12" max="16384" width="9.109375" style="162"/>
  </cols>
  <sheetData>
    <row r="1" spans="1:27" ht="5.25" customHeight="1" x14ac:dyDescent="0.25"/>
    <row r="2" spans="1:27" ht="18.899999999999999" customHeight="1" x14ac:dyDescent="0.3">
      <c r="A2" s="13" t="s">
        <v>224</v>
      </c>
      <c r="B2" s="13"/>
      <c r="C2" s="13"/>
      <c r="D2" s="13"/>
      <c r="E2" s="14"/>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30" customHeight="1" x14ac:dyDescent="0.25">
      <c r="A4" s="34" t="s">
        <v>209</v>
      </c>
      <c r="B4" s="273" t="s">
        <v>108</v>
      </c>
      <c r="C4" s="259"/>
      <c r="D4" s="274"/>
      <c r="E4" s="259" t="s">
        <v>109</v>
      </c>
      <c r="F4" s="259"/>
      <c r="G4" s="259"/>
      <c r="H4" s="273" t="s">
        <v>170</v>
      </c>
      <c r="I4" s="259"/>
      <c r="J4" s="259"/>
      <c r="K4" s="15"/>
      <c r="L4" s="15"/>
      <c r="M4" s="15"/>
      <c r="N4" s="15"/>
      <c r="O4" s="15"/>
      <c r="P4" s="15"/>
      <c r="Q4" s="15"/>
      <c r="R4" s="15"/>
      <c r="S4" s="15"/>
      <c r="T4" s="15"/>
      <c r="U4" s="15"/>
      <c r="V4" s="15"/>
      <c r="W4" s="15"/>
      <c r="X4" s="15"/>
      <c r="Y4" s="15"/>
      <c r="Z4" s="15"/>
      <c r="AA4" s="15"/>
    </row>
    <row r="5" spans="1:27" ht="30" customHeight="1" x14ac:dyDescent="0.25">
      <c r="A5" s="108" t="s">
        <v>150</v>
      </c>
      <c r="B5" s="53">
        <v>2022</v>
      </c>
      <c r="C5" s="54">
        <v>2023</v>
      </c>
      <c r="D5" s="109" t="s">
        <v>135</v>
      </c>
      <c r="E5" s="54">
        <v>2022</v>
      </c>
      <c r="F5" s="54">
        <v>2023</v>
      </c>
      <c r="G5" s="110" t="s">
        <v>135</v>
      </c>
      <c r="H5" s="53">
        <v>2022</v>
      </c>
      <c r="I5" s="54">
        <v>2023</v>
      </c>
      <c r="J5" s="110" t="s">
        <v>135</v>
      </c>
      <c r="K5" s="15"/>
      <c r="L5" s="15"/>
      <c r="M5" s="15"/>
      <c r="N5" s="15"/>
      <c r="O5" s="15"/>
      <c r="P5" s="15"/>
      <c r="Q5" s="15"/>
      <c r="R5" s="15"/>
      <c r="S5" s="15"/>
      <c r="T5" s="15"/>
      <c r="U5" s="15"/>
      <c r="V5" s="15"/>
      <c r="W5" s="15"/>
      <c r="X5" s="15"/>
      <c r="Y5" s="15"/>
      <c r="Z5" s="15"/>
      <c r="AA5" s="15"/>
    </row>
    <row r="6" spans="1:27" ht="18.899999999999999" customHeight="1" x14ac:dyDescent="0.25">
      <c r="A6" s="18" t="s">
        <v>14</v>
      </c>
      <c r="B6" s="48" t="s">
        <v>139</v>
      </c>
      <c r="C6" s="16" t="s">
        <v>139</v>
      </c>
      <c r="D6" s="84" t="s">
        <v>139</v>
      </c>
      <c r="E6" s="16">
        <v>109075761</v>
      </c>
      <c r="F6" s="16">
        <v>144612137</v>
      </c>
      <c r="G6" s="17">
        <f>(F6/E6)-1</f>
        <v>0.32579535246148783</v>
      </c>
      <c r="H6" s="48">
        <f>SUM(B6,E6)</f>
        <v>109075761</v>
      </c>
      <c r="I6" s="16">
        <f t="shared" ref="I6:I9" si="0">SUM(C6,F6)</f>
        <v>144612137</v>
      </c>
      <c r="J6" s="17">
        <f>(I6/H6)-1</f>
        <v>0.32579535246148783</v>
      </c>
      <c r="K6" s="15"/>
      <c r="L6" s="15"/>
      <c r="M6" s="15"/>
      <c r="N6" s="15"/>
      <c r="O6" s="15"/>
      <c r="P6" s="15"/>
      <c r="Q6" s="15"/>
      <c r="R6" s="15"/>
      <c r="S6" s="15"/>
      <c r="T6" s="15"/>
      <c r="U6" s="15"/>
      <c r="V6" s="15"/>
      <c r="W6" s="15"/>
      <c r="X6" s="15"/>
      <c r="Y6" s="15"/>
      <c r="Z6" s="15"/>
      <c r="AA6" s="15"/>
    </row>
    <row r="7" spans="1:27" ht="18.899999999999999" customHeight="1" x14ac:dyDescent="0.25">
      <c r="A7" s="18" t="s">
        <v>22</v>
      </c>
      <c r="B7" s="48">
        <v>1427367</v>
      </c>
      <c r="C7" s="16">
        <v>1721061</v>
      </c>
      <c r="D7" s="49">
        <f>(C7/B7)-1</f>
        <v>0.20575927564529661</v>
      </c>
      <c r="E7" s="16">
        <v>3753577</v>
      </c>
      <c r="F7" s="16">
        <v>4234930</v>
      </c>
      <c r="G7" s="17">
        <f t="shared" ref="G7:G9" si="1">(F7/E7)-1</f>
        <v>0.12823847759084206</v>
      </c>
      <c r="H7" s="48">
        <f t="shared" ref="H7:H9" si="2">SUM(B7,E7)</f>
        <v>5180944</v>
      </c>
      <c r="I7" s="16">
        <f t="shared" si="0"/>
        <v>5955991</v>
      </c>
      <c r="J7" s="17">
        <f t="shared" ref="J7:J9" si="3">(I7/H7)-1</f>
        <v>0.14959571074306144</v>
      </c>
      <c r="K7" s="15"/>
      <c r="L7" s="15"/>
      <c r="M7" s="15"/>
      <c r="N7" s="15"/>
      <c r="O7" s="15"/>
      <c r="P7" s="15"/>
      <c r="Q7" s="15"/>
      <c r="R7" s="15"/>
      <c r="S7" s="15"/>
      <c r="T7" s="15"/>
      <c r="U7" s="15"/>
      <c r="V7" s="15"/>
      <c r="W7" s="15"/>
      <c r="X7" s="15"/>
      <c r="Y7" s="15"/>
      <c r="Z7" s="15"/>
      <c r="AA7" s="15"/>
    </row>
    <row r="8" spans="1:27" ht="18.899999999999999" customHeight="1" x14ac:dyDescent="0.25">
      <c r="A8" s="18" t="s">
        <v>28</v>
      </c>
      <c r="B8" s="48">
        <v>625716</v>
      </c>
      <c r="C8" s="16">
        <v>628538</v>
      </c>
      <c r="D8" s="49">
        <f t="shared" ref="D8:D9" si="4">(C8/B8)-1</f>
        <v>4.5100333058447628E-3</v>
      </c>
      <c r="E8" s="16">
        <v>2413653</v>
      </c>
      <c r="F8" s="16">
        <v>2203797</v>
      </c>
      <c r="G8" s="17">
        <f t="shared" si="1"/>
        <v>-8.6945389415959973E-2</v>
      </c>
      <c r="H8" s="48">
        <f t="shared" si="2"/>
        <v>3039369</v>
      </c>
      <c r="I8" s="16">
        <f t="shared" si="0"/>
        <v>2832335</v>
      </c>
      <c r="J8" s="17">
        <f t="shared" si="3"/>
        <v>-6.8117428321470719E-2</v>
      </c>
      <c r="K8" s="15"/>
      <c r="L8" s="15"/>
      <c r="M8" s="15"/>
      <c r="N8" s="15"/>
      <c r="O8" s="15"/>
      <c r="P8" s="15"/>
      <c r="Q8" s="15"/>
      <c r="R8" s="15"/>
      <c r="S8" s="15"/>
      <c r="T8" s="15"/>
      <c r="U8" s="15"/>
      <c r="V8" s="15"/>
      <c r="W8" s="15"/>
      <c r="X8" s="15"/>
      <c r="Y8" s="15"/>
      <c r="Z8" s="15"/>
      <c r="AA8" s="15"/>
    </row>
    <row r="9" spans="1:27" ht="18.899999999999999" customHeight="1" x14ac:dyDescent="0.25">
      <c r="A9" s="18" t="s">
        <v>111</v>
      </c>
      <c r="B9" s="48">
        <v>11851</v>
      </c>
      <c r="C9" s="16">
        <v>8653</v>
      </c>
      <c r="D9" s="49">
        <f t="shared" si="4"/>
        <v>-0.26985064551514637</v>
      </c>
      <c r="E9" s="16">
        <v>673533</v>
      </c>
      <c r="F9" s="16">
        <v>971649</v>
      </c>
      <c r="G9" s="17">
        <f t="shared" si="1"/>
        <v>0.44261528388364035</v>
      </c>
      <c r="H9" s="48">
        <f t="shared" si="2"/>
        <v>685384</v>
      </c>
      <c r="I9" s="16">
        <f t="shared" si="0"/>
        <v>980302</v>
      </c>
      <c r="J9" s="17">
        <f t="shared" si="3"/>
        <v>0.43029600924445277</v>
      </c>
      <c r="K9" s="15"/>
      <c r="L9" s="15"/>
      <c r="M9" s="15"/>
      <c r="N9" s="15"/>
      <c r="O9" s="15"/>
      <c r="P9" s="15"/>
      <c r="Q9" s="15"/>
      <c r="R9" s="15"/>
      <c r="S9" s="15"/>
      <c r="T9" s="15"/>
      <c r="U9" s="15"/>
      <c r="V9" s="15"/>
      <c r="W9" s="15"/>
      <c r="X9" s="15"/>
      <c r="Y9" s="15"/>
      <c r="Z9" s="15"/>
      <c r="AA9" s="15"/>
    </row>
    <row r="10" spans="1:27" ht="18.899999999999999" customHeight="1" thickBot="1" x14ac:dyDescent="0.3">
      <c r="A10" s="24" t="s">
        <v>35</v>
      </c>
      <c r="B10" s="68">
        <f>SUM(B6:B9)</f>
        <v>2064934</v>
      </c>
      <c r="C10" s="25">
        <f>SUM(C6:C9)</f>
        <v>2358252</v>
      </c>
      <c r="D10" s="83">
        <f>(C10/B10)-1</f>
        <v>0.14204715501802956</v>
      </c>
      <c r="E10" s="25">
        <f>SUM(E6:E9)</f>
        <v>115916524</v>
      </c>
      <c r="F10" s="25">
        <f>SUM(F6:F9)</f>
        <v>152022513</v>
      </c>
      <c r="G10" s="28">
        <f>(F10/E10)-1</f>
        <v>0.31148267523964046</v>
      </c>
      <c r="H10" s="68">
        <f>SUM(H6:H9)</f>
        <v>117981458</v>
      </c>
      <c r="I10" s="25">
        <f>SUM(I6:I9)</f>
        <v>154380765</v>
      </c>
      <c r="J10" s="28">
        <f>(I10/H10)-1</f>
        <v>0.30851718242030879</v>
      </c>
      <c r="K10" s="15"/>
      <c r="L10" s="15"/>
      <c r="M10" s="15"/>
      <c r="N10" s="15"/>
      <c r="O10" s="15"/>
      <c r="P10" s="15"/>
      <c r="Q10" s="15"/>
      <c r="R10" s="15"/>
      <c r="S10" s="15"/>
      <c r="T10" s="15"/>
      <c r="U10" s="15"/>
      <c r="V10" s="15"/>
      <c r="W10" s="15"/>
      <c r="X10" s="15"/>
      <c r="Y10" s="15"/>
      <c r="Z10" s="15"/>
      <c r="AA10" s="15"/>
    </row>
    <row r="11" spans="1:27" ht="18.899999999999999" customHeight="1" x14ac:dyDescent="0.25">
      <c r="A11" s="33" t="s">
        <v>110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GGLEJwFUSptwcOGWUIlukL4Rnexh7oB/aWyVScZhWZm+xygZfrVG9zm52DpHb+2bcfxQ8+ELRjXZ4nyfatHNbg==" saltValue="eoikK3uVxcA/VLWzdHjQNA==" spinCount="100000" sheet="1" objects="1" scenarios="1" selectLockedCells="1" selectUnlockedCells="1"/>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E10:F10 H10:I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34"/>
  <sheetViews>
    <sheetView showGridLines="0" zoomScaleNormal="100" workbookViewId="0"/>
  </sheetViews>
  <sheetFormatPr defaultColWidth="9.109375" defaultRowHeight="13.8" x14ac:dyDescent="0.25"/>
  <cols>
    <col min="1" max="1" width="21.6640625" style="162" customWidth="1"/>
    <col min="2" max="3" width="11.33203125" style="162" customWidth="1"/>
    <col min="4" max="10" width="10.6640625" style="162" customWidth="1"/>
    <col min="11" max="11" width="2.33203125" style="162" customWidth="1"/>
    <col min="12" max="16384" width="9.109375" style="162"/>
  </cols>
  <sheetData>
    <row r="1" spans="1:27" ht="6.75" customHeight="1" x14ac:dyDescent="0.25"/>
    <row r="2" spans="1:27" ht="18.899999999999999" customHeight="1" x14ac:dyDescent="0.3">
      <c r="A2" s="13" t="s">
        <v>226</v>
      </c>
      <c r="B2" s="13"/>
      <c r="C2" s="14"/>
      <c r="D2" s="14"/>
      <c r="E2" s="14"/>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30" customHeight="1" x14ac:dyDescent="0.25">
      <c r="A4" s="111" t="s">
        <v>209</v>
      </c>
      <c r="B4" s="256" t="s">
        <v>140</v>
      </c>
      <c r="C4" s="257"/>
      <c r="D4" s="258"/>
      <c r="E4" s="257" t="s">
        <v>112</v>
      </c>
      <c r="F4" s="257"/>
      <c r="G4" s="257"/>
      <c r="H4" s="256" t="s">
        <v>113</v>
      </c>
      <c r="I4" s="257"/>
      <c r="J4" s="257"/>
      <c r="K4" s="15"/>
      <c r="L4" s="15"/>
      <c r="M4" s="15"/>
      <c r="N4" s="15"/>
      <c r="O4" s="15"/>
      <c r="P4" s="15"/>
      <c r="Q4" s="15"/>
      <c r="R4" s="15"/>
      <c r="S4" s="15"/>
      <c r="T4" s="15"/>
      <c r="U4" s="15"/>
      <c r="V4" s="15"/>
      <c r="W4" s="15"/>
      <c r="X4" s="15"/>
      <c r="Y4" s="15"/>
      <c r="Z4" s="15"/>
      <c r="AA4" s="15"/>
    </row>
    <row r="5" spans="1:27" ht="30" customHeight="1" x14ac:dyDescent="0.25">
      <c r="A5" s="108" t="s">
        <v>150</v>
      </c>
      <c r="B5" s="53">
        <v>2022</v>
      </c>
      <c r="C5" s="54">
        <v>2023</v>
      </c>
      <c r="D5" s="109" t="s">
        <v>135</v>
      </c>
      <c r="E5" s="54">
        <v>2022</v>
      </c>
      <c r="F5" s="54">
        <v>2023</v>
      </c>
      <c r="G5" s="110" t="s">
        <v>135</v>
      </c>
      <c r="H5" s="53">
        <v>2022</v>
      </c>
      <c r="I5" s="54">
        <v>2023</v>
      </c>
      <c r="J5" s="110" t="s">
        <v>135</v>
      </c>
      <c r="K5" s="15"/>
      <c r="L5" s="15"/>
      <c r="M5" s="15"/>
      <c r="N5" s="15"/>
      <c r="O5" s="15"/>
      <c r="P5" s="15"/>
      <c r="Q5" s="15"/>
      <c r="R5" s="15"/>
      <c r="S5" s="15"/>
      <c r="T5" s="15"/>
      <c r="U5" s="15"/>
      <c r="V5" s="15"/>
      <c r="W5" s="15"/>
      <c r="X5" s="15"/>
      <c r="Y5" s="15"/>
      <c r="Z5" s="15"/>
      <c r="AA5" s="15"/>
    </row>
    <row r="6" spans="1:27" ht="18.899999999999999" customHeight="1" x14ac:dyDescent="0.25">
      <c r="A6" s="18" t="s">
        <v>14</v>
      </c>
      <c r="B6" s="48">
        <f>'22'!H6</f>
        <v>109075761</v>
      </c>
      <c r="C6" s="16">
        <f>'22'!I6</f>
        <v>144612137</v>
      </c>
      <c r="D6" s="49">
        <f>(C6/B6)-1</f>
        <v>0.32579535246148783</v>
      </c>
      <c r="E6" s="16">
        <v>400141</v>
      </c>
      <c r="F6" s="16">
        <v>483662</v>
      </c>
      <c r="G6" s="17">
        <f>(F6/E6)-1</f>
        <v>0.20872892305462321</v>
      </c>
      <c r="H6" s="112">
        <v>3.6684685610398815E-3</v>
      </c>
      <c r="I6" s="113">
        <v>3.3445463847892654E-3</v>
      </c>
      <c r="J6" s="17">
        <f>(I6/H6)-1</f>
        <v>-8.8299019293978986E-2</v>
      </c>
      <c r="K6" s="15"/>
      <c r="L6" s="15"/>
      <c r="M6" s="15"/>
      <c r="N6" s="15"/>
      <c r="O6" s="15"/>
      <c r="P6" s="15"/>
      <c r="Q6" s="15"/>
      <c r="R6" s="15"/>
      <c r="S6" s="15"/>
      <c r="T6" s="15"/>
      <c r="U6" s="15"/>
      <c r="V6" s="15"/>
      <c r="W6" s="15"/>
      <c r="X6" s="15"/>
      <c r="Y6" s="15"/>
      <c r="Z6" s="15"/>
      <c r="AA6" s="15"/>
    </row>
    <row r="7" spans="1:27" ht="18.899999999999999" customHeight="1" x14ac:dyDescent="0.25">
      <c r="A7" s="18" t="s">
        <v>22</v>
      </c>
      <c r="B7" s="48">
        <f>'22'!H7</f>
        <v>5180944</v>
      </c>
      <c r="C7" s="16">
        <f>'22'!I7</f>
        <v>5955991</v>
      </c>
      <c r="D7" s="49">
        <f t="shared" ref="D7:D9" si="0">(C7/B7)-1</f>
        <v>0.14959571074306144</v>
      </c>
      <c r="E7" s="16">
        <v>230885</v>
      </c>
      <c r="F7" s="16">
        <v>209809</v>
      </c>
      <c r="G7" s="17">
        <f t="shared" ref="G7:G9" si="1">(F7/E7)-1</f>
        <v>-9.1283539424388715E-2</v>
      </c>
      <c r="H7" s="112">
        <v>4.456427245691133E-2</v>
      </c>
      <c r="I7" s="113">
        <v>3.5226547521646695E-2</v>
      </c>
      <c r="J7" s="17">
        <f t="shared" ref="J7:J9" si="2">(I7/H7)-1</f>
        <v>-0.20953388040370613</v>
      </c>
      <c r="K7" s="15"/>
      <c r="L7" s="15"/>
      <c r="M7" s="15"/>
      <c r="N7" s="15"/>
      <c r="O7" s="15"/>
      <c r="P7" s="15"/>
      <c r="Q7" s="15"/>
      <c r="R7" s="15"/>
      <c r="S7" s="15"/>
      <c r="T7" s="15"/>
      <c r="U7" s="15"/>
      <c r="V7" s="15"/>
      <c r="W7" s="15"/>
      <c r="X7" s="15"/>
      <c r="Y7" s="15"/>
      <c r="Z7" s="15"/>
      <c r="AA7" s="15"/>
    </row>
    <row r="8" spans="1:27" ht="18.899999999999999" customHeight="1" x14ac:dyDescent="0.25">
      <c r="A8" s="18" t="s">
        <v>28</v>
      </c>
      <c r="B8" s="48">
        <f>'22'!H8</f>
        <v>3039369</v>
      </c>
      <c r="C8" s="16">
        <f>'22'!I8</f>
        <v>2832335</v>
      </c>
      <c r="D8" s="49">
        <f t="shared" si="0"/>
        <v>-6.8117428321470719E-2</v>
      </c>
      <c r="E8" s="16">
        <v>205360</v>
      </c>
      <c r="F8" s="16">
        <v>202775</v>
      </c>
      <c r="G8" s="17">
        <f t="shared" si="1"/>
        <v>-1.2587650954421492E-2</v>
      </c>
      <c r="H8" s="112">
        <v>6.7566656105263953E-2</v>
      </c>
      <c r="I8" s="113">
        <v>7.1592873018198763E-2</v>
      </c>
      <c r="J8" s="17">
        <f t="shared" si="2"/>
        <v>5.9588814143210822E-2</v>
      </c>
      <c r="K8" s="15"/>
      <c r="L8" s="15"/>
      <c r="M8" s="15"/>
      <c r="N8" s="15"/>
      <c r="O8" s="15"/>
      <c r="P8" s="15"/>
      <c r="Q8" s="15"/>
      <c r="R8" s="15"/>
      <c r="S8" s="15"/>
      <c r="T8" s="15"/>
      <c r="U8" s="15"/>
      <c r="V8" s="15"/>
      <c r="W8" s="15"/>
      <c r="X8" s="15"/>
      <c r="Y8" s="15"/>
      <c r="Z8" s="15"/>
      <c r="AA8" s="15"/>
    </row>
    <row r="9" spans="1:27" ht="18.899999999999999" customHeight="1" x14ac:dyDescent="0.25">
      <c r="A9" s="18" t="s">
        <v>158</v>
      </c>
      <c r="B9" s="48">
        <f>'22'!H9</f>
        <v>685384</v>
      </c>
      <c r="C9" s="16">
        <f>'22'!I9</f>
        <v>980302</v>
      </c>
      <c r="D9" s="49">
        <f t="shared" si="0"/>
        <v>0.43029600924445277</v>
      </c>
      <c r="E9" s="16">
        <v>218408</v>
      </c>
      <c r="F9" s="16">
        <v>272419</v>
      </c>
      <c r="G9" s="17">
        <f t="shared" si="1"/>
        <v>0.24729405516281444</v>
      </c>
      <c r="H9" s="112">
        <v>0.11172657272422924</v>
      </c>
      <c r="I9" s="113">
        <v>8.5496916917615226E-2</v>
      </c>
      <c r="J9" s="17">
        <f t="shared" si="2"/>
        <v>-0.23476649437153818</v>
      </c>
      <c r="K9" s="15"/>
      <c r="L9" s="15"/>
      <c r="M9" s="15"/>
      <c r="N9" s="15"/>
      <c r="O9" s="15"/>
      <c r="P9" s="15"/>
      <c r="Q9" s="15"/>
      <c r="R9" s="15"/>
      <c r="S9" s="15"/>
      <c r="T9" s="15"/>
      <c r="U9" s="15"/>
      <c r="V9" s="15"/>
      <c r="W9" s="15"/>
      <c r="X9" s="15"/>
      <c r="Y9" s="15"/>
      <c r="Z9" s="15"/>
      <c r="AA9" s="15"/>
    </row>
    <row r="10" spans="1:27" ht="18.899999999999999" customHeight="1" thickBot="1" x14ac:dyDescent="0.3">
      <c r="A10" s="24" t="s">
        <v>157</v>
      </c>
      <c r="B10" s="68">
        <f>SUM(B6:B9)</f>
        <v>117981458</v>
      </c>
      <c r="C10" s="25">
        <f>SUM(C6:C9)</f>
        <v>154380765</v>
      </c>
      <c r="D10" s="83">
        <f>(C10/B10)-1</f>
        <v>0.30851718242030879</v>
      </c>
      <c r="E10" s="25">
        <f>SUM(E6:E9)</f>
        <v>1054794</v>
      </c>
      <c r="F10" s="25">
        <f>SUM(F6:F9)</f>
        <v>1168665</v>
      </c>
      <c r="G10" s="28">
        <f>(F10/E10)-1</f>
        <v>0.10795567665345085</v>
      </c>
      <c r="H10" s="114">
        <v>7.5972537031479053E-3</v>
      </c>
      <c r="I10" s="32">
        <v>6.2424450067710925E-3</v>
      </c>
      <c r="J10" s="28">
        <v>-0.1783287421105143</v>
      </c>
      <c r="K10" s="15"/>
      <c r="L10" s="15"/>
      <c r="M10" s="15"/>
      <c r="N10" s="15"/>
      <c r="O10" s="15"/>
      <c r="P10" s="15"/>
      <c r="Q10" s="15"/>
      <c r="R10" s="15"/>
      <c r="S10" s="15"/>
      <c r="T10" s="15"/>
      <c r="U10" s="15"/>
      <c r="V10" s="15"/>
      <c r="W10" s="15"/>
      <c r="X10" s="15"/>
      <c r="Y10" s="15"/>
      <c r="Z10" s="15"/>
      <c r="AA10" s="15"/>
    </row>
    <row r="11" spans="1:27" ht="18.899999999999999" customHeight="1" x14ac:dyDescent="0.25">
      <c r="A11" s="33" t="s">
        <v>110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33" t="s">
        <v>114</v>
      </c>
      <c r="B12" s="165"/>
      <c r="C12" s="16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WUx/Zjz7v9lvvsoT0GOfzbt0ObfKdo8F34nrYYa9/IekOOUbNw5wVNapVKCOaGXdKxdf7D8J4nXJtOCH+LOnUg==" saltValue="NnYt7/KyFzfAErAWVv95dQ==" spinCount="100000" sheet="1" objects="1" scenarios="1" selectLockedCells="1" selectUnlockedCells="1"/>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C10 E10: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F2" sqref="F2"/>
    </sheetView>
  </sheetViews>
  <sheetFormatPr defaultColWidth="9.109375" defaultRowHeight="15" customHeight="1" x14ac:dyDescent="0.25"/>
  <cols>
    <col min="1" max="1" width="7.88671875" style="1" customWidth="1"/>
    <col min="2" max="2" width="16" style="5" customWidth="1"/>
    <col min="3" max="3" width="54.6640625" style="1" customWidth="1"/>
    <col min="4" max="4" width="3.109375" style="1" customWidth="1"/>
    <col min="5" max="5" width="5.44140625" style="3" customWidth="1"/>
    <col min="6" max="7" width="9.109375" style="3"/>
    <col min="8" max="16384" width="9.109375" style="1"/>
  </cols>
  <sheetData>
    <row r="1" spans="1:248" ht="18.899999999999999" customHeight="1" x14ac:dyDescent="0.25"/>
    <row r="2" spans="1:248" ht="18.899999999999999" customHeight="1" x14ac:dyDescent="0.25">
      <c r="A2" s="253" t="s">
        <v>5</v>
      </c>
      <c r="B2" s="253"/>
      <c r="C2" s="253"/>
      <c r="D2" s="159"/>
      <c r="E2" s="174"/>
      <c r="F2" s="174"/>
      <c r="G2" s="174"/>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row>
    <row r="3" spans="1:248" ht="6" customHeight="1" x14ac:dyDescent="0.25">
      <c r="B3" s="2"/>
      <c r="C3" s="159"/>
      <c r="D3" s="159"/>
      <c r="E3" s="174"/>
      <c r="F3" s="174"/>
      <c r="G3" s="174"/>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row>
    <row r="4" spans="1:248" ht="18.899999999999999" customHeight="1" x14ac:dyDescent="0.25">
      <c r="B4" s="175" t="s">
        <v>6</v>
      </c>
      <c r="C4" s="213" t="s">
        <v>7</v>
      </c>
    </row>
    <row r="5" spans="1:248" ht="18.899999999999999" customHeight="1" x14ac:dyDescent="0.25">
      <c r="B5" s="175" t="s">
        <v>8</v>
      </c>
      <c r="C5" s="213" t="s">
        <v>9</v>
      </c>
    </row>
    <row r="6" spans="1:248" ht="18.899999999999999" customHeight="1" x14ac:dyDescent="0.25">
      <c r="B6" s="175" t="s">
        <v>10</v>
      </c>
      <c r="C6" s="213" t="s">
        <v>11</v>
      </c>
    </row>
    <row r="7" spans="1:248" ht="18.899999999999999" customHeight="1" x14ac:dyDescent="0.25">
      <c r="B7" s="175" t="s">
        <v>12</v>
      </c>
      <c r="C7" s="213" t="s">
        <v>13</v>
      </c>
    </row>
    <row r="8" spans="1:248" ht="18.899999999999999" customHeight="1" x14ac:dyDescent="0.25">
      <c r="B8" s="175" t="s">
        <v>73</v>
      </c>
      <c r="C8" s="213" t="s">
        <v>74</v>
      </c>
    </row>
    <row r="9" spans="1:248" ht="18.899999999999999" customHeight="1" x14ac:dyDescent="0.25">
      <c r="B9" s="12" t="s">
        <v>14</v>
      </c>
      <c r="C9" s="41" t="s">
        <v>15</v>
      </c>
    </row>
    <row r="10" spans="1:248" ht="18.899999999999999" customHeight="1" x14ac:dyDescent="0.25">
      <c r="B10" s="12" t="s">
        <v>16</v>
      </c>
      <c r="C10" s="41" t="s">
        <v>17</v>
      </c>
      <c r="E10" s="4"/>
      <c r="F10" s="4"/>
    </row>
    <row r="11" spans="1:248" ht="18.899999999999999" customHeight="1" x14ac:dyDescent="0.25">
      <c r="B11" s="12" t="s">
        <v>75</v>
      </c>
      <c r="C11" s="41" t="s">
        <v>80</v>
      </c>
      <c r="E11" s="4"/>
      <c r="F11" s="4"/>
    </row>
    <row r="12" spans="1:248" ht="18.899999999999999" customHeight="1" x14ac:dyDescent="0.25">
      <c r="B12" s="12" t="s">
        <v>76</v>
      </c>
      <c r="C12" s="41" t="s">
        <v>77</v>
      </c>
      <c r="E12" s="4"/>
      <c r="F12" s="4"/>
    </row>
    <row r="13" spans="1:248" ht="18.899999999999999" customHeight="1" x14ac:dyDescent="0.25">
      <c r="B13" s="12" t="s">
        <v>78</v>
      </c>
      <c r="C13" s="41" t="s">
        <v>79</v>
      </c>
      <c r="E13" s="4"/>
      <c r="F13" s="4"/>
    </row>
    <row r="14" spans="1:248" ht="18.899999999999999" customHeight="1" x14ac:dyDescent="0.25">
      <c r="B14" s="12" t="s">
        <v>18</v>
      </c>
      <c r="C14" s="41" t="s">
        <v>19</v>
      </c>
      <c r="E14" s="4"/>
      <c r="F14" s="4"/>
    </row>
    <row r="15" spans="1:248" ht="18.899999999999999" customHeight="1" x14ac:dyDescent="0.25">
      <c r="B15" s="12" t="s">
        <v>20</v>
      </c>
      <c r="C15" s="41" t="s">
        <v>21</v>
      </c>
      <c r="E15" s="4"/>
      <c r="F15" s="4"/>
    </row>
    <row r="16" spans="1:248" ht="18.899999999999999" customHeight="1" x14ac:dyDescent="0.25">
      <c r="B16" s="214" t="s">
        <v>22</v>
      </c>
      <c r="C16" s="41" t="s">
        <v>23</v>
      </c>
      <c r="E16" s="4"/>
      <c r="F16" s="4"/>
    </row>
    <row r="17" spans="1:6" ht="18.899999999999999" customHeight="1" x14ac:dyDescent="0.25">
      <c r="B17" s="214" t="s">
        <v>81</v>
      </c>
      <c r="C17" s="41" t="s">
        <v>82</v>
      </c>
      <c r="E17" s="4"/>
      <c r="F17" s="4"/>
    </row>
    <row r="18" spans="1:6" ht="18.899999999999999" customHeight="1" x14ac:dyDescent="0.25">
      <c r="B18" s="214" t="s">
        <v>24</v>
      </c>
      <c r="C18" s="41" t="s">
        <v>25</v>
      </c>
      <c r="E18" s="4"/>
      <c r="F18" s="4"/>
    </row>
    <row r="19" spans="1:6" ht="18.899999999999999" customHeight="1" x14ac:dyDescent="0.25">
      <c r="B19" s="214" t="s">
        <v>83</v>
      </c>
      <c r="C19" s="41" t="s">
        <v>84</v>
      </c>
      <c r="E19" s="4"/>
      <c r="F19" s="4"/>
    </row>
    <row r="20" spans="1:6" ht="18.899999999999999" customHeight="1" x14ac:dyDescent="0.25">
      <c r="B20" s="12" t="s">
        <v>26</v>
      </c>
      <c r="C20" s="41" t="s">
        <v>27</v>
      </c>
      <c r="E20" s="4"/>
      <c r="F20" s="4"/>
    </row>
    <row r="21" spans="1:6" ht="18.899999999999999" customHeight="1" x14ac:dyDescent="0.25">
      <c r="B21" s="12" t="s">
        <v>28</v>
      </c>
      <c r="C21" s="41" t="s">
        <v>29</v>
      </c>
      <c r="E21" s="4"/>
      <c r="F21" s="4"/>
    </row>
    <row r="22" spans="1:6" ht="18.899999999999999" customHeight="1" x14ac:dyDescent="0.25">
      <c r="A22" s="5"/>
      <c r="B22" s="12" t="s">
        <v>38</v>
      </c>
      <c r="C22" s="41" t="s">
        <v>39</v>
      </c>
      <c r="E22" s="4"/>
      <c r="F22" s="4"/>
    </row>
    <row r="23" spans="1:6" ht="18.899999999999999" customHeight="1" x14ac:dyDescent="0.25">
      <c r="A23" s="5"/>
      <c r="B23" s="214" t="s">
        <v>30</v>
      </c>
      <c r="C23" s="41" t="s">
        <v>133</v>
      </c>
      <c r="E23" s="4"/>
      <c r="F23" s="4"/>
    </row>
    <row r="24" spans="1:6" ht="18.899999999999999" customHeight="1" x14ac:dyDescent="0.25">
      <c r="A24" s="5"/>
      <c r="B24" s="214" t="s">
        <v>31</v>
      </c>
      <c r="C24" s="41" t="s">
        <v>169</v>
      </c>
      <c r="E24" s="4"/>
      <c r="F24" s="4"/>
    </row>
    <row r="25" spans="1:6" ht="18.899999999999999" customHeight="1" x14ac:dyDescent="0.25">
      <c r="A25" s="5"/>
      <c r="B25" s="215" t="s">
        <v>32</v>
      </c>
      <c r="C25" s="216" t="s">
        <v>33</v>
      </c>
      <c r="E25" s="4"/>
      <c r="F25" s="4"/>
    </row>
    <row r="26" spans="1:6" ht="18.899999999999999" customHeight="1" x14ac:dyDescent="0.25">
      <c r="A26" s="5"/>
      <c r="E26" s="4"/>
      <c r="F26" s="4"/>
    </row>
    <row r="27" spans="1:6" ht="18.899999999999999" customHeight="1" x14ac:dyDescent="0.25"/>
    <row r="28" spans="1:6" ht="18.899999999999999" customHeight="1" x14ac:dyDescent="0.25"/>
    <row r="29" spans="1:6" ht="18.899999999999999" customHeight="1" x14ac:dyDescent="0.25"/>
    <row r="30" spans="1:6" ht="18.899999999999999" customHeight="1" x14ac:dyDescent="0.25"/>
    <row r="31" spans="1:6" ht="18.899999999999999" customHeight="1" x14ac:dyDescent="0.25"/>
    <row r="32" spans="1:6" ht="18.899999999999999" customHeight="1" x14ac:dyDescent="0.25"/>
    <row r="33" ht="18.899999999999999" customHeight="1" x14ac:dyDescent="0.25"/>
    <row r="34" ht="18.899999999999999" customHeight="1" x14ac:dyDescent="0.25"/>
    <row r="35" ht="18.899999999999999" customHeight="1" x14ac:dyDescent="0.25"/>
    <row r="36" ht="18.899999999999999" customHeight="1" x14ac:dyDescent="0.25"/>
    <row r="37" ht="18.899999999999999" customHeight="1" x14ac:dyDescent="0.25"/>
  </sheetData>
  <sheetProtection algorithmName="SHA-512" hashValue="FFJEwq7mOCRjOi1kse97uHsFrZt5hoj7UpUkRDPnooeSuIwrFYMBaa7iZ6nRCiW3TU3cncxlXHs/AzksbNXw9w==" saltValue="yVwvaz+e0Pjp/Zr/vdcLgg==" spinCount="100000" sheet="1" objects="1" scenarios="1" selectLockedCells="1" selectUnlockedCells="1"/>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34"/>
  <sheetViews>
    <sheetView showGridLines="0" zoomScaleNormal="100" workbookViewId="0">
      <selection activeCell="A2" sqref="A2"/>
    </sheetView>
  </sheetViews>
  <sheetFormatPr defaultColWidth="9.109375" defaultRowHeight="13.8" x14ac:dyDescent="0.25"/>
  <cols>
    <col min="1" max="1" width="32.33203125" style="162" customWidth="1"/>
    <col min="2" max="4" width="12.6640625" style="162" customWidth="1"/>
    <col min="5" max="5" width="5.5546875" style="162" customWidth="1"/>
    <col min="6" max="16384" width="9.109375" style="162"/>
  </cols>
  <sheetData>
    <row r="1" spans="1:27" ht="5.25" customHeight="1" x14ac:dyDescent="0.25"/>
    <row r="2" spans="1:27" ht="18.899999999999999" customHeight="1" x14ac:dyDescent="0.3">
      <c r="A2" s="13" t="s">
        <v>227</v>
      </c>
      <c r="B2" s="13"/>
      <c r="C2" s="14"/>
      <c r="D2" s="14"/>
      <c r="E2" s="15"/>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5"/>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111" t="s">
        <v>209</v>
      </c>
      <c r="B4" s="256" t="s">
        <v>115</v>
      </c>
      <c r="C4" s="257"/>
      <c r="D4" s="257"/>
      <c r="E4" s="15"/>
      <c r="F4" s="15"/>
      <c r="G4" s="15"/>
      <c r="H4" s="15"/>
      <c r="I4" s="15"/>
      <c r="J4" s="15"/>
      <c r="K4" s="15"/>
      <c r="L4" s="15"/>
      <c r="M4" s="15"/>
      <c r="N4" s="15"/>
      <c r="O4" s="15"/>
      <c r="P4" s="15"/>
      <c r="Q4" s="15"/>
      <c r="R4" s="15"/>
      <c r="S4" s="15"/>
      <c r="T4" s="15"/>
      <c r="U4" s="15"/>
      <c r="V4" s="15"/>
      <c r="W4" s="15"/>
      <c r="X4" s="15"/>
      <c r="Y4" s="15"/>
      <c r="Z4" s="15"/>
      <c r="AA4" s="15"/>
    </row>
    <row r="5" spans="1:27" ht="30" customHeight="1" x14ac:dyDescent="0.25">
      <c r="A5" s="108" t="s">
        <v>116</v>
      </c>
      <c r="B5" s="53">
        <v>2022</v>
      </c>
      <c r="C5" s="54">
        <v>2023</v>
      </c>
      <c r="D5" s="110" t="s">
        <v>135</v>
      </c>
      <c r="E5" s="15"/>
      <c r="F5" s="15"/>
      <c r="G5" s="15"/>
      <c r="H5" s="15"/>
      <c r="I5" s="15"/>
      <c r="J5" s="15"/>
      <c r="K5" s="15"/>
      <c r="L5" s="15"/>
      <c r="M5" s="15"/>
      <c r="N5" s="15"/>
      <c r="O5" s="15"/>
      <c r="P5" s="15"/>
      <c r="Q5" s="15"/>
      <c r="R5" s="15"/>
      <c r="S5" s="15"/>
      <c r="T5" s="15"/>
      <c r="U5" s="15"/>
      <c r="V5" s="15"/>
      <c r="W5" s="15"/>
      <c r="X5" s="15"/>
      <c r="Y5" s="15"/>
      <c r="Z5" s="15"/>
      <c r="AA5" s="15"/>
    </row>
    <row r="6" spans="1:27" ht="18.899999999999999" customHeight="1" x14ac:dyDescent="0.25">
      <c r="A6" s="18" t="s">
        <v>117</v>
      </c>
      <c r="B6" s="48">
        <v>707228</v>
      </c>
      <c r="C6" s="16">
        <v>825363</v>
      </c>
      <c r="D6" s="17">
        <f t="shared" ref="D6:D14" si="0">(C6/B6)-1</f>
        <v>0.16703948373084776</v>
      </c>
      <c r="E6" s="15"/>
      <c r="F6" s="15"/>
      <c r="G6" s="15"/>
      <c r="H6" s="15"/>
      <c r="I6" s="15"/>
      <c r="J6" s="15"/>
      <c r="K6" s="15"/>
      <c r="L6" s="15"/>
      <c r="M6" s="15"/>
      <c r="N6" s="15"/>
      <c r="O6" s="15"/>
      <c r="P6" s="15"/>
      <c r="Q6" s="15"/>
      <c r="R6" s="15"/>
      <c r="S6" s="15"/>
      <c r="T6" s="15"/>
      <c r="U6" s="15"/>
      <c r="V6" s="15"/>
      <c r="W6" s="15"/>
      <c r="X6" s="15"/>
      <c r="Y6" s="15"/>
      <c r="Z6" s="15"/>
      <c r="AA6" s="15"/>
    </row>
    <row r="7" spans="1:27" ht="18.899999999999999" customHeight="1" x14ac:dyDescent="0.25">
      <c r="A7" s="18" t="s">
        <v>118</v>
      </c>
      <c r="B7" s="48">
        <v>28194</v>
      </c>
      <c r="C7" s="16">
        <v>26493</v>
      </c>
      <c r="D7" s="17">
        <f t="shared" si="0"/>
        <v>-6.0331985528835896E-2</v>
      </c>
      <c r="E7" s="15"/>
      <c r="F7" s="15"/>
      <c r="G7" s="15"/>
      <c r="H7" s="15"/>
      <c r="I7" s="15"/>
      <c r="J7" s="15"/>
      <c r="K7" s="15"/>
      <c r="L7" s="15"/>
      <c r="M7" s="15"/>
      <c r="N7" s="15"/>
      <c r="O7" s="15"/>
      <c r="P7" s="15"/>
      <c r="Q7" s="15"/>
      <c r="R7" s="15"/>
      <c r="S7" s="15"/>
      <c r="T7" s="15"/>
      <c r="U7" s="15"/>
      <c r="V7" s="15"/>
      <c r="W7" s="15"/>
      <c r="X7" s="15"/>
      <c r="Y7" s="15"/>
      <c r="Z7" s="15"/>
      <c r="AA7" s="15"/>
    </row>
    <row r="8" spans="1:27" ht="18.899999999999999" customHeight="1" x14ac:dyDescent="0.25">
      <c r="A8" s="18" t="s">
        <v>119</v>
      </c>
      <c r="B8" s="48">
        <v>15842</v>
      </c>
      <c r="C8" s="16">
        <v>18060</v>
      </c>
      <c r="D8" s="17">
        <f t="shared" si="0"/>
        <v>0.14000757480116155</v>
      </c>
      <c r="E8" s="15"/>
      <c r="F8" s="15"/>
      <c r="G8" s="15"/>
      <c r="H8" s="15"/>
      <c r="I8" s="15"/>
      <c r="J8" s="15"/>
      <c r="K8" s="15"/>
      <c r="L8" s="15"/>
      <c r="M8" s="15"/>
      <c r="N8" s="15"/>
      <c r="O8" s="15"/>
      <c r="P8" s="15"/>
      <c r="Q8" s="15"/>
      <c r="R8" s="15"/>
      <c r="S8" s="15"/>
      <c r="T8" s="15"/>
      <c r="U8" s="15"/>
      <c r="V8" s="15"/>
      <c r="W8" s="15"/>
      <c r="X8" s="15"/>
      <c r="Y8" s="15"/>
      <c r="Z8" s="15"/>
      <c r="AA8" s="15"/>
    </row>
    <row r="9" spans="1:27" ht="18.899999999999999" customHeight="1" x14ac:dyDescent="0.25">
      <c r="A9" s="18" t="s">
        <v>120</v>
      </c>
      <c r="B9" s="48">
        <v>48357</v>
      </c>
      <c r="C9" s="16">
        <v>54466</v>
      </c>
      <c r="D9" s="17">
        <f t="shared" si="0"/>
        <v>0.12633124470087065</v>
      </c>
      <c r="E9" s="15"/>
      <c r="F9" s="15"/>
      <c r="G9" s="15"/>
      <c r="H9" s="15"/>
      <c r="I9" s="15"/>
      <c r="J9" s="15"/>
      <c r="K9" s="15"/>
      <c r="L9" s="15"/>
      <c r="M9" s="15"/>
      <c r="N9" s="15"/>
      <c r="O9" s="15"/>
      <c r="P9" s="15"/>
      <c r="Q9" s="15"/>
      <c r="R9" s="15"/>
      <c r="S9" s="15"/>
      <c r="T9" s="15"/>
      <c r="U9" s="15"/>
      <c r="V9" s="15"/>
      <c r="W9" s="15"/>
      <c r="X9" s="15"/>
      <c r="Y9" s="15"/>
      <c r="Z9" s="15"/>
      <c r="AA9" s="15"/>
    </row>
    <row r="10" spans="1:27" ht="18.899999999999999" customHeight="1" x14ac:dyDescent="0.25">
      <c r="A10" s="18" t="s">
        <v>121</v>
      </c>
      <c r="B10" s="48">
        <v>19374</v>
      </c>
      <c r="C10" s="16">
        <v>19415</v>
      </c>
      <c r="D10" s="17">
        <f t="shared" si="0"/>
        <v>2.116238257458436E-3</v>
      </c>
      <c r="E10" s="15"/>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18" t="s">
        <v>175</v>
      </c>
      <c r="B11" s="48">
        <v>17392</v>
      </c>
      <c r="C11" s="16">
        <v>17736</v>
      </c>
      <c r="D11" s="17">
        <f t="shared" si="0"/>
        <v>1.9779208831646633E-2</v>
      </c>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8" t="s">
        <v>122</v>
      </c>
      <c r="B12" s="48">
        <v>1799</v>
      </c>
      <c r="C12" s="16">
        <v>2142</v>
      </c>
      <c r="D12" s="17">
        <f t="shared" si="0"/>
        <v>0.19066147859922178</v>
      </c>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8" t="s">
        <v>123</v>
      </c>
      <c r="B13" s="48">
        <v>216608</v>
      </c>
      <c r="C13" s="16">
        <v>204990</v>
      </c>
      <c r="D13" s="17">
        <f t="shared" si="0"/>
        <v>-5.3636061456640571E-2</v>
      </c>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thickBot="1" x14ac:dyDescent="0.3">
      <c r="A14" s="24" t="s">
        <v>35</v>
      </c>
      <c r="B14" s="68">
        <f>SUM(B6:B13)</f>
        <v>1054794</v>
      </c>
      <c r="C14" s="25">
        <f>SUM(C6:C13)</f>
        <v>1168665</v>
      </c>
      <c r="D14" s="28">
        <f t="shared" si="0"/>
        <v>0.10795567665345085</v>
      </c>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899999999999999"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ht="18.899999999999999"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8.899999999999999"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J1Fo6SW/R3lqlWNAPr8kCfow6NDdhkSzOSDGatXU+tcqau3aA51GQNlH1HCbWfz/F+NKy9354eWFQprNonw9dQ==" saltValue="rC8fo9p0wAmKRSjaZy4QbA==" spinCount="100000" sheet="1" objects="1" scenarios="1" selectLockedCells="1" selectUnlockedCells="1"/>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36"/>
  <sheetViews>
    <sheetView showGridLines="0" zoomScale="106" zoomScaleNormal="106" workbookViewId="0">
      <selection activeCell="A2" sqref="A2"/>
    </sheetView>
  </sheetViews>
  <sheetFormatPr defaultColWidth="9.109375" defaultRowHeight="13.8" x14ac:dyDescent="0.25"/>
  <cols>
    <col min="1" max="1" width="21.6640625" style="162" customWidth="1"/>
    <col min="2" max="8" width="12.6640625" style="162" customWidth="1"/>
    <col min="9" max="16384" width="9.109375" style="162"/>
  </cols>
  <sheetData>
    <row r="1" spans="1:27" ht="6.75" customHeight="1" x14ac:dyDescent="0.25"/>
    <row r="2" spans="1:27" ht="18.899999999999999" customHeight="1" x14ac:dyDescent="0.3">
      <c r="A2" s="13" t="s">
        <v>228</v>
      </c>
      <c r="B2" s="13"/>
      <c r="C2" s="13"/>
      <c r="D2" s="14"/>
      <c r="E2" s="15"/>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5"/>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111" t="s">
        <v>209</v>
      </c>
      <c r="B4" s="256" t="s">
        <v>124</v>
      </c>
      <c r="C4" s="257"/>
      <c r="D4" s="258"/>
      <c r="E4" s="257" t="s">
        <v>112</v>
      </c>
      <c r="F4" s="257"/>
      <c r="G4" s="257"/>
      <c r="H4" s="257"/>
      <c r="I4" s="15"/>
      <c r="J4" s="15"/>
      <c r="K4" s="15"/>
      <c r="L4" s="15"/>
      <c r="M4" s="15"/>
      <c r="N4" s="15"/>
      <c r="O4" s="15"/>
      <c r="P4" s="15"/>
      <c r="Q4" s="15"/>
      <c r="R4" s="15"/>
      <c r="S4" s="15"/>
      <c r="T4" s="15"/>
      <c r="U4" s="15"/>
      <c r="V4" s="15"/>
      <c r="W4" s="15"/>
      <c r="X4" s="15"/>
      <c r="Y4" s="15"/>
      <c r="Z4" s="15"/>
      <c r="AA4" s="15"/>
    </row>
    <row r="5" spans="1:27" ht="24" customHeight="1" x14ac:dyDescent="0.25">
      <c r="A5" s="290" t="s">
        <v>150</v>
      </c>
      <c r="B5" s="292">
        <v>2022</v>
      </c>
      <c r="C5" s="294">
        <v>2023</v>
      </c>
      <c r="D5" s="295" t="s">
        <v>135</v>
      </c>
      <c r="E5" s="53">
        <v>2022</v>
      </c>
      <c r="F5" s="115">
        <v>2023</v>
      </c>
      <c r="G5" s="297" t="s">
        <v>135</v>
      </c>
      <c r="H5" s="297"/>
      <c r="I5" s="15"/>
      <c r="J5" s="15"/>
      <c r="K5" s="15"/>
      <c r="L5" s="15"/>
      <c r="M5" s="15"/>
      <c r="N5" s="15"/>
      <c r="O5" s="15"/>
      <c r="P5" s="15"/>
      <c r="Q5" s="15"/>
      <c r="R5" s="15"/>
      <c r="S5" s="15"/>
      <c r="T5" s="15"/>
      <c r="U5" s="15"/>
      <c r="V5" s="15"/>
      <c r="W5" s="15"/>
      <c r="X5" s="15"/>
      <c r="Y5" s="15"/>
      <c r="Z5" s="15"/>
      <c r="AA5" s="15"/>
    </row>
    <row r="6" spans="1:27" ht="31.5" customHeight="1" x14ac:dyDescent="0.25">
      <c r="A6" s="291"/>
      <c r="B6" s="293"/>
      <c r="C6" s="276"/>
      <c r="D6" s="296"/>
      <c r="E6" s="261" t="s">
        <v>165</v>
      </c>
      <c r="F6" s="298"/>
      <c r="G6" s="110" t="s">
        <v>166</v>
      </c>
      <c r="H6" s="110" t="s">
        <v>167</v>
      </c>
      <c r="I6" s="15"/>
      <c r="J6" s="15"/>
      <c r="K6" s="15"/>
      <c r="L6" s="15"/>
      <c r="M6" s="15"/>
      <c r="N6" s="15"/>
      <c r="O6" s="15"/>
      <c r="P6" s="15"/>
      <c r="Q6" s="15"/>
      <c r="R6" s="15"/>
      <c r="S6" s="15"/>
      <c r="T6" s="15"/>
      <c r="U6" s="15"/>
      <c r="V6" s="15"/>
      <c r="W6" s="15"/>
      <c r="X6" s="15"/>
      <c r="Y6" s="15"/>
      <c r="Z6" s="15"/>
      <c r="AA6" s="15"/>
    </row>
    <row r="7" spans="1:27" ht="18.899999999999999" customHeight="1" x14ac:dyDescent="0.25">
      <c r="A7" s="299" t="s">
        <v>14</v>
      </c>
      <c r="B7" s="300">
        <v>109075761</v>
      </c>
      <c r="C7" s="301">
        <v>144612137</v>
      </c>
      <c r="D7" s="302">
        <f>(C7/B7)-1</f>
        <v>0.32579535246148783</v>
      </c>
      <c r="E7" s="48">
        <v>400141</v>
      </c>
      <c r="F7" s="84">
        <v>483662</v>
      </c>
      <c r="G7" s="17">
        <f>(F7/E7)-1</f>
        <v>0.20872892305462321</v>
      </c>
      <c r="H7" s="17"/>
      <c r="I7" s="15"/>
      <c r="J7" s="15"/>
      <c r="K7" s="15"/>
      <c r="L7" s="15"/>
      <c r="M7" s="15"/>
      <c r="N7" s="15"/>
      <c r="O7" s="15"/>
      <c r="P7" s="15"/>
      <c r="Q7" s="15"/>
      <c r="R7" s="15"/>
      <c r="S7" s="15"/>
      <c r="T7" s="15"/>
      <c r="U7" s="15"/>
      <c r="V7" s="15"/>
      <c r="W7" s="15"/>
      <c r="X7" s="15"/>
      <c r="Y7" s="15"/>
      <c r="Z7" s="15"/>
      <c r="AA7" s="15"/>
    </row>
    <row r="8" spans="1:27" ht="18.899999999999999" customHeight="1" x14ac:dyDescent="0.25">
      <c r="A8" s="299"/>
      <c r="B8" s="300"/>
      <c r="C8" s="301"/>
      <c r="D8" s="302"/>
      <c r="E8" s="116">
        <v>3.6684685610398815E-3</v>
      </c>
      <c r="F8" s="117">
        <v>3.3445463847892654E-3</v>
      </c>
      <c r="G8" s="17"/>
      <c r="H8" s="17">
        <f>(F8-E8)/E8</f>
        <v>-8.8299019293979042E-2</v>
      </c>
      <c r="I8" s="15"/>
      <c r="J8" s="15"/>
      <c r="K8" s="15"/>
      <c r="L8" s="15"/>
      <c r="M8" s="15"/>
      <c r="N8" s="15"/>
      <c r="O8" s="15"/>
      <c r="P8" s="15"/>
      <c r="Q8" s="15"/>
      <c r="R8" s="15"/>
      <c r="S8" s="15"/>
      <c r="T8" s="15"/>
      <c r="U8" s="15"/>
      <c r="V8" s="15"/>
      <c r="W8" s="15"/>
      <c r="X8" s="15"/>
      <c r="Y8" s="15"/>
      <c r="Z8" s="15"/>
      <c r="AA8" s="15"/>
    </row>
    <row r="9" spans="1:27" ht="18.899999999999999" customHeight="1" x14ac:dyDescent="0.25">
      <c r="A9" s="299" t="s">
        <v>22</v>
      </c>
      <c r="B9" s="300">
        <v>3753577</v>
      </c>
      <c r="C9" s="301">
        <v>4234930</v>
      </c>
      <c r="D9" s="302">
        <f t="shared" ref="D9" si="0">(C9/B9)-1</f>
        <v>0.12823847759084206</v>
      </c>
      <c r="E9" s="48">
        <v>86843</v>
      </c>
      <c r="F9" s="84">
        <v>84567</v>
      </c>
      <c r="G9" s="17">
        <f t="shared" ref="G9:G13" si="1">(F9/E9)-1</f>
        <v>-2.6208214824453346E-2</v>
      </c>
      <c r="H9" s="17"/>
      <c r="I9" s="15"/>
      <c r="J9" s="15"/>
      <c r="K9" s="15"/>
      <c r="L9" s="15"/>
      <c r="M9" s="15"/>
      <c r="N9" s="15"/>
      <c r="O9" s="15"/>
      <c r="P9" s="15"/>
      <c r="Q9" s="15"/>
      <c r="R9" s="15"/>
      <c r="S9" s="15"/>
      <c r="T9" s="15"/>
      <c r="U9" s="15"/>
      <c r="V9" s="15"/>
      <c r="W9" s="15"/>
      <c r="X9" s="15"/>
      <c r="Y9" s="15"/>
      <c r="Z9" s="15"/>
      <c r="AA9" s="15"/>
    </row>
    <row r="10" spans="1:27" ht="18.899999999999999" customHeight="1" x14ac:dyDescent="0.25">
      <c r="A10" s="299"/>
      <c r="B10" s="300"/>
      <c r="C10" s="301"/>
      <c r="D10" s="302"/>
      <c r="E10" s="116">
        <v>2.313606461250162E-2</v>
      </c>
      <c r="F10" s="117">
        <v>1.9968925106200103E-2</v>
      </c>
      <c r="G10" s="17"/>
      <c r="H10" s="17">
        <f t="shared" ref="H10:H14" si="2">(F10-E10)/E10</f>
        <v>-0.136891885432847</v>
      </c>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299" t="s">
        <v>28</v>
      </c>
      <c r="B11" s="300">
        <v>2413653</v>
      </c>
      <c r="C11" s="301">
        <v>2203797</v>
      </c>
      <c r="D11" s="302">
        <f t="shared" ref="D11" si="3">(C11/B11)-1</f>
        <v>-8.6945389415959973E-2</v>
      </c>
      <c r="E11" s="48">
        <v>51820</v>
      </c>
      <c r="F11" s="84">
        <v>44696</v>
      </c>
      <c r="G11" s="17">
        <f t="shared" si="1"/>
        <v>-0.13747587803936701</v>
      </c>
      <c r="H11" s="17"/>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299"/>
      <c r="B12" s="300"/>
      <c r="C12" s="301"/>
      <c r="D12" s="302"/>
      <c r="E12" s="116">
        <v>2.1469531867256808E-2</v>
      </c>
      <c r="F12" s="117">
        <v>2.0281359853017315E-2</v>
      </c>
      <c r="G12" s="17"/>
      <c r="H12" s="17">
        <f t="shared" si="2"/>
        <v>-5.5342241348614332E-2</v>
      </c>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299" t="s">
        <v>156</v>
      </c>
      <c r="B13" s="300">
        <v>673533</v>
      </c>
      <c r="C13" s="301">
        <v>971649</v>
      </c>
      <c r="D13" s="302">
        <f t="shared" ref="D13" si="4">(C13/B13)-1</f>
        <v>0.44261528388364035</v>
      </c>
      <c r="E13" s="48">
        <v>168424</v>
      </c>
      <c r="F13" s="84">
        <v>212438</v>
      </c>
      <c r="G13" s="17">
        <f t="shared" si="1"/>
        <v>0.26132855175034431</v>
      </c>
      <c r="H13" s="17"/>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299"/>
      <c r="B14" s="300"/>
      <c r="C14" s="301"/>
      <c r="D14" s="302"/>
      <c r="E14" s="116">
        <v>1.7031843241654843E-2</v>
      </c>
      <c r="F14" s="117">
        <v>8.0989273722580062E-3</v>
      </c>
      <c r="G14" s="17"/>
      <c r="H14" s="29">
        <f t="shared" si="2"/>
        <v>-0.52448321315860702</v>
      </c>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30"/>
      <c r="B15" s="303">
        <f>SUM(B7:B14)</f>
        <v>115916524</v>
      </c>
      <c r="C15" s="305">
        <f>SUM(C7:C14)</f>
        <v>152022513</v>
      </c>
      <c r="D15" s="307">
        <f>(C15/B15)-1</f>
        <v>0.31148267523964046</v>
      </c>
      <c r="E15" s="148">
        <v>707228</v>
      </c>
      <c r="F15" s="149">
        <v>825363</v>
      </c>
      <c r="G15" s="150">
        <f>(F15/E15)-1</f>
        <v>0.16703948373084776</v>
      </c>
      <c r="H15" s="31"/>
      <c r="I15" s="15"/>
      <c r="J15" s="15"/>
      <c r="K15" s="15"/>
      <c r="L15" s="15"/>
      <c r="M15" s="15"/>
      <c r="N15" s="15"/>
      <c r="O15" s="15"/>
      <c r="P15" s="15"/>
      <c r="Q15" s="15"/>
      <c r="R15" s="15"/>
      <c r="S15" s="15"/>
      <c r="T15" s="15"/>
      <c r="U15" s="15"/>
      <c r="V15" s="15"/>
      <c r="W15" s="15"/>
      <c r="X15" s="15"/>
      <c r="Y15" s="15"/>
      <c r="Z15" s="15"/>
      <c r="AA15" s="15"/>
    </row>
    <row r="16" spans="1:27" ht="18.899999999999999" customHeight="1" thickBot="1" x14ac:dyDescent="0.3">
      <c r="A16" s="24" t="s">
        <v>157</v>
      </c>
      <c r="B16" s="304"/>
      <c r="C16" s="306"/>
      <c r="D16" s="308"/>
      <c r="E16" s="114">
        <v>4.7302253865715007E-3</v>
      </c>
      <c r="F16" s="118">
        <v>4.0781135229283789E-3</v>
      </c>
      <c r="G16" s="28"/>
      <c r="H16" s="28">
        <f>(F16-E16)/E16</f>
        <v>-0.13786063249636754</v>
      </c>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33" t="s">
        <v>110</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33" t="s">
        <v>114</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899999999999999"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ht="18.899999999999999"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8.899999999999999"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ht="18.899999999999999"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ht="18.899999999999999" customHeight="1" x14ac:dyDescent="0.25"/>
  </sheetData>
  <sheetProtection algorithmName="SHA-512" hashValue="DMU+VcFxoK7jmEUf+TRzb/aNI5nXlEtaao08JTWcEG4Gz7ulIWZ7FdYbo41CSIzeBkcWPo0yW6JRmfiiwysk0w==" saltValue="bxtEpoG7LqONRFctdMlu6Q==" spinCount="100000" sheet="1" objects="1" scenarios="1" selectLockedCells="1" selectUnlockedCells="1"/>
  <mergeCells count="27">
    <mergeCell ref="C7:C8"/>
    <mergeCell ref="D7:D8"/>
    <mergeCell ref="B15:B16"/>
    <mergeCell ref="C15:C16"/>
    <mergeCell ref="D15:D1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A5:A6"/>
    <mergeCell ref="B5:B6"/>
    <mergeCell ref="C5:C6"/>
    <mergeCell ref="D5:D6"/>
    <mergeCell ref="G5:H5"/>
    <mergeCell ref="E6:F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35"/>
  <sheetViews>
    <sheetView showGridLines="0" zoomScaleNormal="100" workbookViewId="0"/>
  </sheetViews>
  <sheetFormatPr defaultColWidth="9.109375" defaultRowHeight="13.8" x14ac:dyDescent="0.25"/>
  <cols>
    <col min="1" max="1" width="19.6640625" style="162" customWidth="1"/>
    <col min="2" max="8" width="12.6640625" style="162" customWidth="1"/>
    <col min="9" max="9" width="2.44140625" style="162" customWidth="1"/>
    <col min="10" max="16384" width="9.109375" style="162"/>
  </cols>
  <sheetData>
    <row r="1" spans="1:27" ht="6.75" customHeight="1" x14ac:dyDescent="0.25"/>
    <row r="2" spans="1:27" ht="18.899999999999999" customHeight="1" x14ac:dyDescent="0.3">
      <c r="A2" s="13" t="s">
        <v>231</v>
      </c>
      <c r="B2" s="13"/>
      <c r="C2" s="13"/>
      <c r="D2" s="14"/>
      <c r="E2" s="15"/>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5"/>
      <c r="F3" s="15"/>
      <c r="G3" s="15"/>
      <c r="H3" s="15"/>
      <c r="I3" s="15"/>
      <c r="J3" s="15"/>
      <c r="K3" s="15"/>
      <c r="L3" s="15"/>
      <c r="M3" s="15"/>
      <c r="N3" s="15"/>
      <c r="O3" s="15"/>
      <c r="P3" s="15"/>
      <c r="Q3" s="15"/>
      <c r="R3" s="15"/>
      <c r="S3" s="15"/>
      <c r="T3" s="15"/>
      <c r="U3" s="15"/>
      <c r="V3" s="15"/>
      <c r="W3" s="15"/>
      <c r="X3" s="15"/>
      <c r="Y3" s="15"/>
      <c r="Z3" s="15"/>
      <c r="AA3" s="15"/>
    </row>
    <row r="4" spans="1:27" ht="30.75" customHeight="1" x14ac:dyDescent="0.25">
      <c r="A4" s="111" t="s">
        <v>209</v>
      </c>
      <c r="B4" s="256" t="s">
        <v>126</v>
      </c>
      <c r="C4" s="257"/>
      <c r="D4" s="258"/>
      <c r="E4" s="257" t="s">
        <v>115</v>
      </c>
      <c r="F4" s="257"/>
      <c r="G4" s="257"/>
      <c r="H4" s="257"/>
      <c r="I4" s="15"/>
      <c r="J4" s="15"/>
      <c r="K4" s="15"/>
      <c r="L4" s="15"/>
      <c r="M4" s="15"/>
      <c r="N4" s="15"/>
      <c r="O4" s="15"/>
      <c r="P4" s="15"/>
      <c r="Q4" s="15"/>
      <c r="R4" s="15"/>
      <c r="S4" s="15"/>
      <c r="T4" s="15"/>
      <c r="U4" s="15"/>
      <c r="V4" s="15"/>
      <c r="W4" s="15"/>
      <c r="X4" s="15"/>
      <c r="Y4" s="15"/>
      <c r="Z4" s="15"/>
      <c r="AA4" s="15"/>
    </row>
    <row r="5" spans="1:27" ht="26.25" customHeight="1" x14ac:dyDescent="0.25">
      <c r="A5" s="263" t="s">
        <v>125</v>
      </c>
      <c r="B5" s="268">
        <v>2022</v>
      </c>
      <c r="C5" s="269">
        <v>2023</v>
      </c>
      <c r="D5" s="317" t="s">
        <v>135</v>
      </c>
      <c r="E5" s="71">
        <v>2022</v>
      </c>
      <c r="F5" s="119">
        <v>2023</v>
      </c>
      <c r="G5" s="318" t="s">
        <v>135</v>
      </c>
      <c r="H5" s="319"/>
      <c r="I5" s="15"/>
      <c r="J5" s="15"/>
      <c r="K5" s="15"/>
      <c r="L5" s="15"/>
      <c r="M5" s="15"/>
      <c r="N5" s="15"/>
      <c r="O5" s="15"/>
      <c r="P5" s="15"/>
      <c r="Q5" s="15"/>
      <c r="R5" s="15"/>
      <c r="S5" s="15"/>
      <c r="T5" s="15"/>
      <c r="U5" s="15"/>
      <c r="V5" s="15"/>
      <c r="W5" s="15"/>
      <c r="X5" s="15"/>
      <c r="Y5" s="15"/>
      <c r="Z5" s="15"/>
      <c r="AA5" s="15"/>
    </row>
    <row r="6" spans="1:27" ht="27" customHeight="1" x14ac:dyDescent="0.25">
      <c r="A6" s="260"/>
      <c r="B6" s="293"/>
      <c r="C6" s="276"/>
      <c r="D6" s="296"/>
      <c r="E6" s="262" t="s">
        <v>165</v>
      </c>
      <c r="F6" s="298"/>
      <c r="G6" s="110" t="s">
        <v>166</v>
      </c>
      <c r="H6" s="110" t="s">
        <v>167</v>
      </c>
      <c r="I6" s="15"/>
      <c r="J6" s="15"/>
      <c r="K6" s="15"/>
      <c r="L6" s="15"/>
      <c r="M6" s="15"/>
      <c r="N6" s="15"/>
      <c r="O6" s="15"/>
      <c r="P6" s="15"/>
      <c r="Q6" s="15"/>
      <c r="R6" s="15"/>
      <c r="S6" s="15"/>
      <c r="T6" s="15"/>
      <c r="U6" s="15"/>
      <c r="V6" s="15"/>
      <c r="W6" s="15"/>
      <c r="X6" s="15"/>
      <c r="Y6" s="15"/>
      <c r="Z6" s="15"/>
      <c r="AA6" s="15"/>
    </row>
    <row r="7" spans="1:27" ht="18.899999999999999" customHeight="1" x14ac:dyDescent="0.25">
      <c r="A7" s="309" t="s">
        <v>35</v>
      </c>
      <c r="B7" s="311">
        <v>1408343</v>
      </c>
      <c r="C7" s="313">
        <v>1685634</v>
      </c>
      <c r="D7" s="315">
        <f>(C7/B7)-1</f>
        <v>0.1968916663057223</v>
      </c>
      <c r="E7" s="205">
        <v>28194</v>
      </c>
      <c r="F7" s="205">
        <v>26493</v>
      </c>
      <c r="G7" s="206">
        <f>(F7/E7)-1</f>
        <v>-6.0331985528835896E-2</v>
      </c>
      <c r="H7" s="1"/>
      <c r="I7" s="15"/>
      <c r="J7" s="15"/>
      <c r="K7" s="15"/>
      <c r="L7" s="15"/>
      <c r="M7" s="15"/>
      <c r="N7" s="15"/>
      <c r="O7" s="15"/>
      <c r="P7" s="15"/>
      <c r="Q7" s="15"/>
      <c r="R7" s="15"/>
      <c r="S7" s="15"/>
      <c r="T7" s="15"/>
      <c r="U7" s="15"/>
      <c r="V7" s="15"/>
      <c r="W7" s="15"/>
      <c r="X7" s="15"/>
      <c r="Y7" s="15"/>
      <c r="Z7" s="15"/>
      <c r="AA7" s="15"/>
    </row>
    <row r="8" spans="1:27" ht="18.899999999999999" customHeight="1" thickBot="1" x14ac:dyDescent="0.3">
      <c r="A8" s="310"/>
      <c r="B8" s="312"/>
      <c r="C8" s="314"/>
      <c r="D8" s="316"/>
      <c r="E8" s="207">
        <f>E7/B7</f>
        <v>2.0019270873643708E-2</v>
      </c>
      <c r="F8" s="207">
        <f>F7/C7</f>
        <v>1.57169349930056E-2</v>
      </c>
      <c r="G8" s="208"/>
      <c r="H8" s="208">
        <f>(F8/E8)-1</f>
        <v>-0.21490971912979762</v>
      </c>
      <c r="I8" s="15"/>
      <c r="J8" s="15"/>
      <c r="K8" s="15"/>
      <c r="L8" s="15"/>
      <c r="M8" s="15"/>
      <c r="N8" s="15"/>
      <c r="O8" s="15"/>
      <c r="P8" s="15"/>
      <c r="Q8" s="15"/>
      <c r="R8" s="15"/>
      <c r="S8" s="15"/>
      <c r="T8" s="15"/>
      <c r="U8" s="15"/>
      <c r="V8" s="15"/>
      <c r="W8" s="15"/>
      <c r="X8" s="15"/>
      <c r="Y8" s="15"/>
      <c r="Z8" s="15"/>
      <c r="AA8" s="15"/>
    </row>
    <row r="9" spans="1:27" ht="18.899999999999999" customHeight="1" x14ac:dyDescent="0.25">
      <c r="A9" s="15"/>
      <c r="B9" s="15"/>
      <c r="C9" s="15"/>
      <c r="D9" s="15"/>
      <c r="E9" s="15"/>
      <c r="F9" s="15"/>
      <c r="G9" s="15"/>
      <c r="H9" s="15"/>
      <c r="I9" s="15"/>
      <c r="J9" s="15"/>
      <c r="K9" s="15"/>
      <c r="L9" s="15"/>
      <c r="M9" s="15"/>
      <c r="N9" s="15"/>
      <c r="O9" s="15"/>
      <c r="P9" s="15"/>
      <c r="Q9" s="15"/>
      <c r="R9" s="15"/>
      <c r="S9" s="15"/>
      <c r="T9" s="15"/>
      <c r="U9" s="15"/>
      <c r="V9" s="15"/>
      <c r="W9" s="15"/>
      <c r="X9" s="15"/>
      <c r="Y9" s="15"/>
      <c r="Z9" s="15"/>
      <c r="AA9" s="15"/>
    </row>
    <row r="10" spans="1:27" ht="18.899999999999999"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sheetData>
  <sheetProtection algorithmName="SHA-512" hashValue="U8SNET6pHJylol454FW3WR/Zl9qJB/DEM7kgCKOiTZNd/ChvxGbA7HZN/v3SkJHBSCMNgXKtaqSIyTfjjSIlMg==" saltValue="zFhd5CVCluklILd8gpuzgg==" spinCount="100000" sheet="1" objects="1" scenarios="1" selectLockedCells="1" selectUnlockedCells="1"/>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34"/>
  <sheetViews>
    <sheetView showGridLines="0" zoomScaleNormal="100" workbookViewId="0"/>
  </sheetViews>
  <sheetFormatPr defaultColWidth="9.109375" defaultRowHeight="13.8" x14ac:dyDescent="0.25"/>
  <cols>
    <col min="1" max="1" width="34.6640625" style="162" customWidth="1"/>
    <col min="2" max="4" width="10.6640625" style="162" customWidth="1"/>
    <col min="5" max="5" width="3.33203125" style="162" customWidth="1"/>
    <col min="6" max="16384" width="9.109375" style="162"/>
  </cols>
  <sheetData>
    <row r="1" spans="1:27" ht="6.75" customHeight="1" x14ac:dyDescent="0.25"/>
    <row r="2" spans="1:27" ht="18.899999999999999" customHeight="1" x14ac:dyDescent="0.3">
      <c r="A2" s="13" t="s">
        <v>229</v>
      </c>
      <c r="B2" s="14"/>
      <c r="C2" s="14"/>
      <c r="D2" s="14"/>
      <c r="E2" s="15"/>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5"/>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111" t="s">
        <v>209</v>
      </c>
      <c r="B4" s="256" t="s">
        <v>128</v>
      </c>
      <c r="C4" s="257"/>
      <c r="D4" s="257"/>
      <c r="E4" s="15"/>
      <c r="F4" s="15"/>
      <c r="G4" s="15"/>
      <c r="H4" s="15"/>
      <c r="I4" s="15"/>
      <c r="J4" s="15"/>
      <c r="K4" s="15"/>
      <c r="L4" s="15"/>
      <c r="M4" s="15"/>
      <c r="N4" s="15"/>
      <c r="O4" s="15"/>
      <c r="P4" s="15"/>
      <c r="Q4" s="15"/>
      <c r="R4" s="15"/>
      <c r="S4" s="15"/>
      <c r="T4" s="15"/>
      <c r="U4" s="15"/>
      <c r="V4" s="15"/>
      <c r="W4" s="15"/>
      <c r="X4" s="15"/>
      <c r="Y4" s="15"/>
      <c r="Z4" s="15"/>
      <c r="AA4" s="15"/>
    </row>
    <row r="5" spans="1:27" ht="30" customHeight="1" x14ac:dyDescent="0.25">
      <c r="A5" s="108" t="s">
        <v>116</v>
      </c>
      <c r="B5" s="53">
        <v>2022</v>
      </c>
      <c r="C5" s="54">
        <v>2023</v>
      </c>
      <c r="D5" s="110" t="s">
        <v>135</v>
      </c>
      <c r="E5" s="15"/>
      <c r="F5" s="15"/>
      <c r="G5" s="15"/>
      <c r="H5" s="15"/>
      <c r="I5" s="15"/>
      <c r="J5" s="15"/>
      <c r="K5" s="15"/>
      <c r="L5" s="15"/>
      <c r="M5" s="15"/>
      <c r="N5" s="15"/>
      <c r="O5" s="15"/>
      <c r="P5" s="15"/>
      <c r="Q5" s="15"/>
      <c r="R5" s="15"/>
      <c r="S5" s="15"/>
      <c r="T5" s="15"/>
      <c r="U5" s="15"/>
      <c r="V5" s="15"/>
      <c r="W5" s="15"/>
      <c r="X5" s="15"/>
      <c r="Y5" s="15"/>
      <c r="Z5" s="15"/>
      <c r="AA5" s="15"/>
    </row>
    <row r="6" spans="1:27" ht="18.899999999999999" customHeight="1" x14ac:dyDescent="0.25">
      <c r="A6" s="22" t="s">
        <v>118</v>
      </c>
      <c r="B6" s="120">
        <v>15835</v>
      </c>
      <c r="C6" s="26">
        <v>17625</v>
      </c>
      <c r="D6" s="27">
        <f>(C6/B6)-1</f>
        <v>0.113040732554468</v>
      </c>
      <c r="E6" s="15"/>
      <c r="F6" s="15"/>
      <c r="G6" s="15"/>
      <c r="H6" s="15"/>
      <c r="I6" s="15"/>
      <c r="J6" s="15"/>
      <c r="K6" s="15"/>
      <c r="L6" s="15"/>
      <c r="M6" s="15"/>
      <c r="N6" s="15"/>
      <c r="O6" s="15"/>
      <c r="P6" s="15"/>
      <c r="Q6" s="15"/>
      <c r="R6" s="15"/>
      <c r="S6" s="15"/>
      <c r="T6" s="15"/>
      <c r="U6" s="15"/>
      <c r="V6" s="15"/>
      <c r="W6" s="15"/>
      <c r="X6" s="15"/>
      <c r="Y6" s="15"/>
      <c r="Z6" s="15"/>
      <c r="AA6" s="15"/>
    </row>
    <row r="7" spans="1:27" ht="18.899999999999999" customHeight="1" x14ac:dyDescent="0.25">
      <c r="A7" s="22" t="s">
        <v>127</v>
      </c>
      <c r="B7" s="120">
        <v>9760</v>
      </c>
      <c r="C7" s="26">
        <v>10896</v>
      </c>
      <c r="D7" s="27">
        <f t="shared" ref="D7:D9" si="0">(C7/B7)-1</f>
        <v>0.11639344262295093</v>
      </c>
      <c r="E7" s="15"/>
      <c r="F7" s="15"/>
      <c r="G7" s="15"/>
      <c r="H7" s="15"/>
      <c r="I7" s="15"/>
      <c r="J7" s="15"/>
      <c r="K7" s="15"/>
      <c r="L7" s="15"/>
      <c r="M7" s="15"/>
      <c r="N7" s="15"/>
      <c r="O7" s="15"/>
      <c r="P7" s="15"/>
      <c r="Q7" s="15"/>
      <c r="R7" s="15"/>
      <c r="S7" s="15"/>
      <c r="T7" s="15"/>
      <c r="U7" s="15"/>
      <c r="V7" s="15"/>
      <c r="W7" s="15"/>
      <c r="X7" s="15"/>
      <c r="Y7" s="15"/>
      <c r="Z7" s="15"/>
      <c r="AA7" s="15"/>
    </row>
    <row r="8" spans="1:27" ht="18.899999999999999" customHeight="1" x14ac:dyDescent="0.25">
      <c r="A8" s="22" t="s">
        <v>123</v>
      </c>
      <c r="B8" s="120">
        <v>3242</v>
      </c>
      <c r="C8" s="26">
        <v>3095</v>
      </c>
      <c r="D8" s="27">
        <f t="shared" si="0"/>
        <v>-4.5342381246144314E-2</v>
      </c>
      <c r="E8" s="15"/>
      <c r="F8" s="15"/>
      <c r="G8" s="15"/>
      <c r="H8" s="15"/>
      <c r="I8" s="15"/>
      <c r="J8" s="15"/>
      <c r="K8" s="15"/>
      <c r="L8" s="15"/>
      <c r="M8" s="15"/>
      <c r="N8" s="15"/>
      <c r="O8" s="15"/>
      <c r="P8" s="15"/>
      <c r="Q8" s="15"/>
      <c r="R8" s="15"/>
      <c r="S8" s="15"/>
      <c r="T8" s="15"/>
      <c r="U8" s="15"/>
      <c r="V8" s="15"/>
      <c r="W8" s="15"/>
      <c r="X8" s="15"/>
      <c r="Y8" s="15"/>
      <c r="Z8" s="15"/>
      <c r="AA8" s="15"/>
    </row>
    <row r="9" spans="1:27" ht="18.899999999999999" customHeight="1" thickBot="1" x14ac:dyDescent="0.3">
      <c r="A9" s="24" t="s">
        <v>35</v>
      </c>
      <c r="B9" s="68">
        <f>SUM(B6:B8)</f>
        <v>28837</v>
      </c>
      <c r="C9" s="25">
        <f>SUM(C6:C8)</f>
        <v>31616</v>
      </c>
      <c r="D9" s="28">
        <f t="shared" si="0"/>
        <v>9.6369247841314953E-2</v>
      </c>
      <c r="E9" s="15"/>
      <c r="F9" s="15"/>
      <c r="G9" s="15"/>
      <c r="H9" s="15"/>
      <c r="I9" s="15"/>
      <c r="J9" s="15"/>
      <c r="K9" s="15"/>
      <c r="L9" s="15"/>
      <c r="M9" s="15"/>
      <c r="N9" s="15"/>
      <c r="O9" s="15"/>
      <c r="P9" s="15"/>
      <c r="Q9" s="15"/>
      <c r="R9" s="15"/>
      <c r="S9" s="15"/>
      <c r="T9" s="15"/>
      <c r="U9" s="15"/>
      <c r="V9" s="15"/>
      <c r="W9" s="15"/>
      <c r="X9" s="15"/>
      <c r="Y9" s="15"/>
      <c r="Z9" s="15"/>
      <c r="AA9" s="15"/>
    </row>
    <row r="10" spans="1:27" ht="18.899999999999999"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22r/uEOAOrj7BeCLw29xTa1YfWCZzydr6aLzZ6apTaI25cz/Iit8GwgYZ1MFay6dV7nPaY2aGD5a8pq2PlFbgg==" saltValue="YXZbo6gSH/Yv1d//6NbNWg==" spinCount="100000" sheet="1" objects="1" scenarios="1" selectLockedCells="1" selectUnlockedCells="1"/>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35"/>
  <sheetViews>
    <sheetView showGridLines="0" zoomScaleNormal="100" workbookViewId="0">
      <selection activeCell="A2" sqref="A2:C2"/>
    </sheetView>
  </sheetViews>
  <sheetFormatPr defaultColWidth="9.109375" defaultRowHeight="13.8" x14ac:dyDescent="0.25"/>
  <cols>
    <col min="1" max="1" width="27.109375" style="162" customWidth="1"/>
    <col min="2" max="2" width="22.88671875" style="162" customWidth="1"/>
    <col min="3" max="3" width="3.88671875" style="162" customWidth="1"/>
    <col min="4" max="16384" width="9.109375" style="162"/>
  </cols>
  <sheetData>
    <row r="1" spans="1:27" ht="6.75" customHeight="1" x14ac:dyDescent="0.3">
      <c r="A1" s="13"/>
      <c r="B1" s="13"/>
      <c r="C1" s="161"/>
      <c r="D1" s="161"/>
      <c r="E1" s="161"/>
      <c r="F1" s="161"/>
      <c r="G1" s="161"/>
      <c r="H1" s="161"/>
      <c r="I1" s="161"/>
      <c r="J1" s="161"/>
      <c r="K1" s="15"/>
      <c r="L1" s="15"/>
      <c r="M1" s="15"/>
      <c r="N1" s="15"/>
      <c r="O1" s="15"/>
      <c r="P1" s="15"/>
      <c r="Q1" s="15"/>
      <c r="R1" s="15"/>
      <c r="S1" s="15"/>
      <c r="T1" s="15"/>
      <c r="U1" s="15"/>
      <c r="V1" s="15"/>
      <c r="W1" s="15"/>
      <c r="X1" s="15"/>
      <c r="Y1" s="15"/>
      <c r="Z1" s="15"/>
      <c r="AA1" s="15"/>
    </row>
    <row r="2" spans="1:27" ht="37.5" customHeight="1" x14ac:dyDescent="0.25">
      <c r="A2" s="320" t="s">
        <v>230</v>
      </c>
      <c r="B2" s="320"/>
      <c r="C2" s="320"/>
      <c r="D2" s="15"/>
      <c r="E2" s="15"/>
      <c r="F2" s="15"/>
      <c r="G2" s="15"/>
      <c r="H2" s="15"/>
      <c r="I2" s="15"/>
      <c r="J2" s="15"/>
      <c r="K2" s="15"/>
      <c r="L2" s="15"/>
      <c r="M2" s="15"/>
      <c r="N2" s="15"/>
      <c r="O2" s="15"/>
      <c r="P2" s="15"/>
      <c r="Q2" s="15"/>
      <c r="R2" s="15"/>
      <c r="S2" s="15"/>
      <c r="T2" s="15"/>
      <c r="U2" s="15"/>
      <c r="V2" s="15"/>
      <c r="W2" s="15"/>
      <c r="X2" s="15"/>
      <c r="Y2" s="15"/>
      <c r="Z2" s="15"/>
      <c r="AA2" s="15"/>
    </row>
    <row r="3" spans="1:27" ht="21" customHeight="1" x14ac:dyDescent="0.25">
      <c r="A3" s="163" t="s">
        <v>212</v>
      </c>
      <c r="B3" s="163"/>
      <c r="C3" s="163"/>
      <c r="D3" s="15"/>
      <c r="E3" s="15"/>
      <c r="F3" s="15"/>
      <c r="G3" s="15"/>
      <c r="H3" s="15"/>
      <c r="I3" s="15"/>
      <c r="J3" s="15"/>
      <c r="K3" s="15"/>
      <c r="L3" s="15"/>
      <c r="M3" s="15"/>
      <c r="N3" s="15"/>
      <c r="O3" s="15"/>
      <c r="P3" s="15"/>
      <c r="Q3" s="15"/>
      <c r="R3" s="15"/>
      <c r="S3" s="15"/>
      <c r="T3" s="15"/>
      <c r="U3" s="15"/>
      <c r="V3" s="15"/>
      <c r="W3" s="15"/>
      <c r="X3" s="15"/>
      <c r="Y3" s="15"/>
      <c r="Z3" s="15"/>
      <c r="AA3" s="15"/>
    </row>
    <row r="4" spans="1:27" ht="17.100000000000001" customHeight="1" thickBot="1" x14ac:dyDescent="0.3">
      <c r="A4" s="163"/>
      <c r="B4" s="163"/>
      <c r="C4" s="163"/>
      <c r="D4" s="15"/>
      <c r="E4" s="15"/>
      <c r="F4" s="15"/>
      <c r="G4" s="15"/>
      <c r="H4" s="15"/>
      <c r="I4" s="15"/>
      <c r="J4" s="15"/>
      <c r="K4" s="15"/>
      <c r="L4" s="15"/>
      <c r="M4" s="15"/>
      <c r="N4" s="15"/>
      <c r="O4" s="15"/>
      <c r="P4" s="15"/>
      <c r="Q4" s="15"/>
      <c r="R4" s="15"/>
      <c r="S4" s="15"/>
      <c r="T4" s="15"/>
      <c r="U4" s="15"/>
      <c r="V4" s="15"/>
      <c r="W4" s="15"/>
      <c r="X4" s="15"/>
      <c r="Y4" s="15"/>
      <c r="Z4" s="15"/>
      <c r="AA4" s="15"/>
    </row>
    <row r="5" spans="1:27" ht="18.899999999999999" customHeight="1" x14ac:dyDescent="0.25">
      <c r="A5" s="189" t="s">
        <v>129</v>
      </c>
      <c r="B5" s="52" t="s">
        <v>130</v>
      </c>
      <c r="C5" s="15"/>
      <c r="D5" s="15"/>
      <c r="E5" s="15"/>
      <c r="F5" s="15"/>
      <c r="G5" s="15"/>
      <c r="H5" s="15"/>
      <c r="I5" s="15"/>
      <c r="J5" s="15"/>
      <c r="K5" s="15"/>
      <c r="L5" s="15"/>
      <c r="M5" s="15"/>
      <c r="N5" s="15"/>
      <c r="O5" s="15"/>
      <c r="P5" s="15"/>
      <c r="Q5" s="15"/>
      <c r="R5" s="15"/>
      <c r="S5" s="15"/>
      <c r="T5" s="15"/>
      <c r="U5" s="15"/>
      <c r="V5" s="15"/>
      <c r="W5" s="15"/>
      <c r="X5" s="15"/>
      <c r="Y5" s="15"/>
      <c r="Z5" s="15"/>
      <c r="AA5" s="15"/>
    </row>
    <row r="6" spans="1:27" ht="17.100000000000001" customHeight="1" x14ac:dyDescent="0.25">
      <c r="A6" s="188">
        <v>0</v>
      </c>
      <c r="B6" s="191">
        <v>3595</v>
      </c>
      <c r="C6" s="15"/>
      <c r="D6" s="15"/>
      <c r="E6" s="15"/>
      <c r="F6" s="15"/>
      <c r="G6" s="15"/>
      <c r="H6" s="15"/>
      <c r="I6" s="15"/>
      <c r="J6" s="15"/>
      <c r="K6" s="15"/>
      <c r="L6" s="15"/>
      <c r="M6" s="15"/>
      <c r="N6" s="15"/>
      <c r="O6" s="15"/>
      <c r="P6" s="15"/>
      <c r="Q6" s="15"/>
      <c r="R6" s="15"/>
      <c r="S6" s="15"/>
      <c r="T6" s="15"/>
      <c r="U6" s="15"/>
      <c r="V6" s="15"/>
      <c r="W6" s="15"/>
      <c r="X6" s="15"/>
      <c r="Y6" s="15"/>
      <c r="Z6" s="15"/>
      <c r="AA6" s="15"/>
    </row>
    <row r="7" spans="1:27" ht="17.100000000000001" customHeight="1" x14ac:dyDescent="0.25">
      <c r="A7" s="188">
        <v>1</v>
      </c>
      <c r="B7" s="191">
        <v>79</v>
      </c>
      <c r="C7" s="15"/>
      <c r="D7" s="15"/>
      <c r="E7" s="15"/>
      <c r="F7" s="15"/>
      <c r="G7" s="15"/>
      <c r="H7" s="15"/>
      <c r="I7" s="15"/>
      <c r="J7" s="15"/>
      <c r="K7" s="15"/>
      <c r="L7" s="15"/>
      <c r="M7" s="15"/>
      <c r="N7" s="15"/>
      <c r="O7" s="15"/>
      <c r="P7" s="15"/>
      <c r="Q7" s="15"/>
      <c r="R7" s="15"/>
      <c r="S7" s="15"/>
      <c r="T7" s="15"/>
      <c r="U7" s="15"/>
      <c r="V7" s="15"/>
      <c r="W7" s="15"/>
      <c r="X7" s="15"/>
      <c r="Y7" s="15"/>
      <c r="Z7" s="15"/>
      <c r="AA7" s="15"/>
    </row>
    <row r="8" spans="1:27" ht="17.100000000000001" customHeight="1" x14ac:dyDescent="0.25">
      <c r="A8" s="188">
        <v>2</v>
      </c>
      <c r="B8" s="191">
        <v>281</v>
      </c>
      <c r="C8" s="15"/>
      <c r="D8" s="15"/>
      <c r="E8" s="15"/>
      <c r="F8" s="15"/>
      <c r="G8" s="15"/>
      <c r="H8" s="15"/>
      <c r="I8" s="15"/>
      <c r="J8" s="15"/>
      <c r="K8" s="15"/>
      <c r="L8" s="15"/>
      <c r="M8" s="15"/>
      <c r="N8" s="15"/>
      <c r="O8" s="15"/>
      <c r="P8" s="15"/>
      <c r="Q8" s="15"/>
      <c r="R8" s="15"/>
      <c r="S8" s="15"/>
      <c r="T8" s="15"/>
      <c r="U8" s="15"/>
      <c r="V8" s="15"/>
      <c r="W8" s="15"/>
      <c r="X8" s="15"/>
      <c r="Y8" s="15"/>
      <c r="Z8" s="15"/>
      <c r="AA8" s="15"/>
    </row>
    <row r="9" spans="1:27" ht="17.100000000000001" customHeight="1" x14ac:dyDescent="0.25">
      <c r="A9" s="188">
        <v>3</v>
      </c>
      <c r="B9" s="191">
        <v>4667</v>
      </c>
      <c r="C9" s="15"/>
      <c r="D9" s="15"/>
      <c r="E9" s="15"/>
      <c r="F9" s="15"/>
      <c r="G9" s="15"/>
      <c r="H9" s="15"/>
      <c r="I9" s="15"/>
      <c r="J9" s="15"/>
      <c r="K9" s="15"/>
      <c r="L9" s="15"/>
      <c r="M9" s="15"/>
      <c r="N9" s="15"/>
      <c r="O9" s="15"/>
      <c r="P9" s="15"/>
      <c r="Q9" s="15"/>
      <c r="R9" s="15"/>
      <c r="S9" s="15"/>
      <c r="T9" s="15"/>
      <c r="U9" s="15"/>
      <c r="V9" s="15"/>
      <c r="W9" s="15"/>
      <c r="X9" s="15"/>
      <c r="Y9" s="15"/>
      <c r="Z9" s="15"/>
      <c r="AA9" s="15"/>
    </row>
    <row r="10" spans="1:27" ht="17.100000000000001" customHeight="1" x14ac:dyDescent="0.25">
      <c r="A10" s="188">
        <v>4</v>
      </c>
      <c r="B10" s="191">
        <v>1362</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ht="17.100000000000001" customHeight="1" x14ac:dyDescent="0.25">
      <c r="A11" s="188">
        <v>5</v>
      </c>
      <c r="B11" s="191">
        <v>1998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7.100000000000001" customHeight="1" x14ac:dyDescent="0.25">
      <c r="A12" s="188">
        <v>6</v>
      </c>
      <c r="B12" s="191">
        <v>2261</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7.100000000000001" customHeight="1" x14ac:dyDescent="0.25">
      <c r="A13" s="188">
        <v>7</v>
      </c>
      <c r="B13" s="191">
        <v>6857</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7.100000000000001" customHeight="1" x14ac:dyDescent="0.25">
      <c r="A14" s="188">
        <v>8</v>
      </c>
      <c r="B14" s="191">
        <v>4357</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7.100000000000001" customHeight="1" x14ac:dyDescent="0.25">
      <c r="A15" s="188">
        <v>9</v>
      </c>
      <c r="B15" s="191">
        <v>50184</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7.100000000000001" customHeight="1" x14ac:dyDescent="0.25">
      <c r="A16" s="188">
        <v>10</v>
      </c>
      <c r="B16" s="191">
        <v>9189</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7.100000000000001" customHeight="1" x14ac:dyDescent="0.25">
      <c r="A17" s="188">
        <v>11</v>
      </c>
      <c r="B17" s="191">
        <v>88037</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7.100000000000001" customHeight="1" x14ac:dyDescent="0.25">
      <c r="A18" s="188">
        <v>12</v>
      </c>
      <c r="B18" s="191">
        <v>9662</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7.100000000000001" customHeight="1" x14ac:dyDescent="0.25">
      <c r="A19" s="188">
        <v>13</v>
      </c>
      <c r="B19" s="191">
        <v>455866</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7.100000000000001" customHeight="1" thickBot="1" x14ac:dyDescent="0.3">
      <c r="A20" s="24" t="s">
        <v>35</v>
      </c>
      <c r="B20" s="192">
        <f>SUM(B6:B19)</f>
        <v>638395</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7.100000000000001" customHeight="1" x14ac:dyDescent="0.25">
      <c r="A21" s="15"/>
      <c r="B21" s="164"/>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899999999999999"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ht="18.899999999999999"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8.899999999999999"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ht="18.899999999999999"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sheetData>
  <sheetProtection algorithmName="SHA-512" hashValue="DpDAk/gTBotnUdPfp/w/OyiaCPV/BtU6R26FN5CD2IHZR5wJrOmxbbh2jVFR+M2fLuPuZcx7h6QnNsWOZGoXvg==" saltValue="fWnkIxX4LI9/xMtPfXf3Cg==" spinCount="100000" sheet="1" objects="1" scenarios="1" selectLockedCells="1" selectUnlockedCells="1"/>
  <mergeCells count="1">
    <mergeCell ref="A2:C2"/>
  </mergeCells>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A35"/>
  <sheetViews>
    <sheetView showGridLines="0" zoomScaleNormal="100" workbookViewId="0">
      <selection activeCell="C3" sqref="C3"/>
    </sheetView>
  </sheetViews>
  <sheetFormatPr defaultColWidth="9.109375" defaultRowHeight="13.8" x14ac:dyDescent="0.25"/>
  <cols>
    <col min="1" max="1" width="18.88671875" style="162" customWidth="1"/>
    <col min="2" max="2" width="26.33203125" style="162" customWidth="1"/>
    <col min="3" max="3" width="3.5546875" style="162" customWidth="1"/>
    <col min="4" max="16384" width="9.109375" style="162"/>
  </cols>
  <sheetData>
    <row r="1" spans="1:27" ht="7.5" customHeight="1" x14ac:dyDescent="0.3">
      <c r="A1" s="13"/>
      <c r="B1" s="13"/>
      <c r="C1" s="161"/>
      <c r="D1" s="15"/>
      <c r="E1" s="15"/>
      <c r="F1" s="15"/>
      <c r="G1" s="15"/>
      <c r="H1" s="15"/>
      <c r="I1" s="15"/>
      <c r="J1" s="15"/>
      <c r="K1" s="15"/>
      <c r="L1" s="15"/>
      <c r="M1" s="15"/>
      <c r="N1" s="15"/>
      <c r="O1" s="15"/>
      <c r="P1" s="15"/>
      <c r="Q1" s="15"/>
      <c r="R1" s="15"/>
      <c r="S1" s="15"/>
      <c r="T1" s="15"/>
      <c r="U1" s="15"/>
      <c r="V1" s="15"/>
      <c r="W1" s="15"/>
      <c r="X1" s="15"/>
      <c r="Y1" s="15"/>
      <c r="Z1" s="15"/>
      <c r="AA1" s="15"/>
    </row>
    <row r="2" spans="1:27" ht="18.899999999999999" customHeight="1" x14ac:dyDescent="0.25">
      <c r="A2" s="320" t="s">
        <v>225</v>
      </c>
      <c r="B2" s="320"/>
      <c r="C2" s="320"/>
      <c r="D2" s="15"/>
      <c r="E2" s="15"/>
      <c r="F2" s="15"/>
      <c r="G2" s="15"/>
      <c r="H2" s="15"/>
      <c r="I2" s="15"/>
      <c r="J2" s="15"/>
      <c r="K2" s="15"/>
      <c r="L2" s="15"/>
      <c r="M2" s="15"/>
      <c r="N2" s="15"/>
      <c r="O2" s="15"/>
      <c r="P2" s="15"/>
      <c r="Q2" s="15"/>
      <c r="R2" s="15"/>
      <c r="S2" s="15"/>
      <c r="T2" s="15"/>
      <c r="U2" s="15"/>
      <c r="V2" s="15"/>
      <c r="W2" s="15"/>
      <c r="X2" s="15"/>
      <c r="Y2" s="15"/>
      <c r="Z2" s="15"/>
      <c r="AA2" s="15"/>
    </row>
    <row r="3" spans="1:27" ht="18.899999999999999" customHeight="1" x14ac:dyDescent="0.3">
      <c r="A3" s="13" t="str">
        <f>+'28'!A3</f>
        <v>Até novembro 2023</v>
      </c>
      <c r="B3" s="13"/>
      <c r="C3" s="161"/>
      <c r="D3" s="15"/>
      <c r="E3" s="15"/>
      <c r="F3" s="15"/>
      <c r="G3" s="15"/>
      <c r="H3" s="15"/>
      <c r="I3" s="15"/>
      <c r="J3" s="15"/>
      <c r="K3" s="15"/>
      <c r="L3" s="15"/>
      <c r="M3" s="15"/>
      <c r="N3" s="15"/>
      <c r="O3" s="15"/>
      <c r="P3" s="15"/>
      <c r="Q3" s="15"/>
      <c r="R3" s="15"/>
      <c r="S3" s="15"/>
      <c r="T3" s="15"/>
      <c r="U3" s="15"/>
      <c r="V3" s="15"/>
      <c r="W3" s="15"/>
      <c r="X3" s="15"/>
      <c r="Y3" s="15"/>
      <c r="Z3" s="15"/>
      <c r="AA3" s="15"/>
    </row>
    <row r="4" spans="1:27" ht="18.899999999999999" customHeight="1" thickBot="1" x14ac:dyDescent="0.35">
      <c r="A4" s="13"/>
      <c r="B4" s="14"/>
      <c r="C4" s="15"/>
      <c r="D4" s="15"/>
      <c r="E4" s="15"/>
      <c r="F4" s="15"/>
      <c r="G4" s="15"/>
      <c r="H4" s="15"/>
      <c r="I4" s="15"/>
      <c r="J4" s="15"/>
      <c r="K4" s="15"/>
      <c r="L4" s="15"/>
      <c r="M4" s="15"/>
      <c r="N4" s="15"/>
      <c r="O4" s="15"/>
      <c r="P4" s="15"/>
      <c r="Q4" s="15"/>
      <c r="R4" s="15"/>
      <c r="S4" s="15"/>
      <c r="T4" s="15"/>
      <c r="U4" s="15"/>
      <c r="V4" s="15"/>
      <c r="W4" s="15"/>
      <c r="X4" s="15"/>
      <c r="Y4" s="15"/>
      <c r="Z4" s="15"/>
      <c r="AA4" s="15"/>
    </row>
    <row r="5" spans="1:27" ht="18.899999999999999" customHeight="1" x14ac:dyDescent="0.25">
      <c r="A5" s="189" t="s">
        <v>131</v>
      </c>
      <c r="B5" s="52" t="s">
        <v>132</v>
      </c>
      <c r="C5" s="15"/>
      <c r="D5" s="15"/>
      <c r="E5" s="15"/>
      <c r="F5" s="15"/>
      <c r="G5" s="15"/>
      <c r="H5" s="15"/>
      <c r="I5" s="15"/>
      <c r="J5" s="15"/>
      <c r="K5" s="15"/>
      <c r="L5" s="15"/>
      <c r="M5" s="15"/>
      <c r="N5" s="15"/>
      <c r="O5" s="15"/>
      <c r="P5" s="15"/>
      <c r="Q5" s="15"/>
      <c r="R5" s="15"/>
      <c r="S5" s="15"/>
      <c r="T5" s="15"/>
      <c r="U5" s="15"/>
      <c r="V5" s="15"/>
      <c r="W5" s="15"/>
      <c r="X5" s="15"/>
      <c r="Y5" s="15"/>
      <c r="Z5" s="15"/>
      <c r="AA5" s="15"/>
    </row>
    <row r="6" spans="1:27" ht="18.899999999999999" customHeight="1" x14ac:dyDescent="0.25">
      <c r="A6" s="188">
        <v>2016</v>
      </c>
      <c r="B6" s="188">
        <v>16</v>
      </c>
      <c r="C6" s="15"/>
      <c r="D6" s="15"/>
      <c r="E6" s="15"/>
      <c r="F6" s="15"/>
      <c r="G6" s="15"/>
      <c r="H6" s="15"/>
      <c r="I6" s="15"/>
      <c r="J6" s="15"/>
      <c r="K6" s="15"/>
      <c r="L6" s="15"/>
      <c r="M6" s="15"/>
      <c r="N6" s="15"/>
      <c r="O6" s="15"/>
      <c r="P6" s="15"/>
      <c r="Q6" s="15"/>
      <c r="R6" s="15"/>
      <c r="S6" s="15"/>
      <c r="T6" s="15"/>
      <c r="U6" s="15"/>
      <c r="V6" s="15"/>
      <c r="W6" s="15"/>
      <c r="X6" s="15"/>
      <c r="Y6" s="15"/>
      <c r="Z6" s="15"/>
      <c r="AA6" s="15"/>
    </row>
    <row r="7" spans="1:27" ht="18.899999999999999" customHeight="1" x14ac:dyDescent="0.25">
      <c r="A7" s="188">
        <v>2017</v>
      </c>
      <c r="B7" s="188">
        <v>64</v>
      </c>
      <c r="C7" s="15"/>
      <c r="D7" s="15"/>
      <c r="E7" s="15"/>
      <c r="F7" s="15"/>
      <c r="G7" s="15"/>
      <c r="H7" s="15"/>
      <c r="I7" s="15"/>
      <c r="J7" s="15"/>
      <c r="K7" s="15"/>
      <c r="L7" s="15"/>
      <c r="M7" s="15"/>
      <c r="N7" s="15"/>
      <c r="O7" s="15"/>
      <c r="P7" s="15"/>
      <c r="Q7" s="15"/>
      <c r="R7" s="15"/>
      <c r="S7" s="15"/>
      <c r="T7" s="15"/>
      <c r="U7" s="15"/>
      <c r="V7" s="15"/>
      <c r="W7" s="15"/>
      <c r="X7" s="15"/>
      <c r="Y7" s="15"/>
      <c r="Z7" s="15"/>
      <c r="AA7" s="15"/>
    </row>
    <row r="8" spans="1:27" ht="18.899999999999999" customHeight="1" x14ac:dyDescent="0.25">
      <c r="A8" s="188">
        <v>2018</v>
      </c>
      <c r="B8" s="188">
        <v>182</v>
      </c>
      <c r="C8" s="15"/>
      <c r="D8" s="15"/>
      <c r="E8" s="15"/>
      <c r="F8" s="15"/>
      <c r="G8" s="15"/>
      <c r="H8" s="15"/>
      <c r="I8" s="15"/>
      <c r="J8" s="15"/>
      <c r="K8" s="15"/>
      <c r="L8" s="15"/>
      <c r="M8" s="15"/>
      <c r="N8" s="15"/>
      <c r="O8" s="15"/>
      <c r="P8" s="15"/>
      <c r="Q8" s="15"/>
      <c r="R8" s="15"/>
      <c r="S8" s="15"/>
      <c r="T8" s="15"/>
      <c r="U8" s="15"/>
      <c r="V8" s="15"/>
      <c r="W8" s="15"/>
      <c r="X8" s="15"/>
      <c r="Y8" s="15"/>
      <c r="Z8" s="15"/>
      <c r="AA8" s="15"/>
    </row>
    <row r="9" spans="1:27" ht="18.899999999999999" customHeight="1" x14ac:dyDescent="0.25">
      <c r="A9" s="188">
        <v>2019</v>
      </c>
      <c r="B9" s="188">
        <v>668</v>
      </c>
      <c r="C9" s="15"/>
      <c r="D9" s="15"/>
      <c r="E9" s="15"/>
      <c r="F9" s="15"/>
      <c r="G9" s="15"/>
      <c r="H9" s="15"/>
      <c r="I9" s="15"/>
      <c r="J9" s="15"/>
      <c r="K9" s="15"/>
      <c r="L9" s="15"/>
      <c r="M9" s="15"/>
      <c r="N9" s="15"/>
      <c r="O9" s="15"/>
      <c r="P9" s="15"/>
      <c r="Q9" s="15"/>
      <c r="R9" s="15"/>
      <c r="S9" s="15"/>
      <c r="T9" s="15"/>
      <c r="U9" s="15"/>
      <c r="V9" s="15"/>
      <c r="W9" s="15"/>
      <c r="X9" s="15"/>
      <c r="Y9" s="15"/>
      <c r="Z9" s="15"/>
      <c r="AA9" s="15"/>
    </row>
    <row r="10" spans="1:27" ht="18.899999999999999" customHeight="1" x14ac:dyDescent="0.25">
      <c r="A10" s="188">
        <v>2020</v>
      </c>
      <c r="B10" s="188">
        <v>443</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188">
        <v>2021</v>
      </c>
      <c r="B11" s="188">
        <v>439</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88">
        <v>2022</v>
      </c>
      <c r="B12" s="188">
        <v>598</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88" t="s">
        <v>168</v>
      </c>
      <c r="B13" s="188">
        <v>529</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thickBot="1" x14ac:dyDescent="0.3">
      <c r="A14" s="190" t="s">
        <v>35</v>
      </c>
      <c r="B14" s="217">
        <f>SUM(B6:B13)</f>
        <v>2939</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ht="18.899999999999999"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ht="18.899999999999999"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8.899999999999999"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ht="18.899999999999999"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ht="18.899999999999999"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ht="18.899999999999999"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8.899999999999999"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8.899999999999999"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ht="18.899999999999999"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8.899999999999999"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sheetData>
  <sheetProtection algorithmName="SHA-512" hashValue="2y0VEyfAg/aJoS5onPuZWs8uEutSGmM1GsSkHpXWSzXlUKcuwHn2g3Tv9M2iWgJ7Ib36g8pVJBp9TvDhjExPnw==" saltValue="ZKcGy/S+gg6UaYblkpipYw==" spinCount="100000" sheet="1" objects="1" scenarios="1" selectLockedCells="1" selectUnlockedCells="1"/>
  <mergeCells count="1">
    <mergeCell ref="A2:C2"/>
  </mergeCells>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34"/>
  <sheetViews>
    <sheetView showGridLines="0" zoomScaleNormal="100" workbookViewId="0">
      <selection activeCell="O3" sqref="O3"/>
    </sheetView>
  </sheetViews>
  <sheetFormatPr defaultColWidth="9.109375" defaultRowHeight="13.8" x14ac:dyDescent="0.25"/>
  <cols>
    <col min="1" max="1" width="18.6640625" style="162" customWidth="1"/>
    <col min="2" max="13" width="7.88671875" style="162" customWidth="1"/>
    <col min="14" max="14" width="2.88671875" style="162" customWidth="1"/>
    <col min="15" max="16384" width="9.109375" style="162"/>
  </cols>
  <sheetData>
    <row r="1" spans="1:27" ht="5.25" customHeight="1" x14ac:dyDescent="0.25"/>
    <row r="2" spans="1:27" ht="18.899999999999999" customHeight="1" x14ac:dyDescent="0.3">
      <c r="A2" s="13" t="s">
        <v>151</v>
      </c>
      <c r="B2" s="13"/>
      <c r="C2" s="13"/>
      <c r="D2" s="14"/>
      <c r="E2" s="14"/>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54" t="s">
        <v>209</v>
      </c>
      <c r="B4" s="256" t="s">
        <v>6</v>
      </c>
      <c r="C4" s="257"/>
      <c r="D4" s="258"/>
      <c r="E4" s="257" t="s">
        <v>31</v>
      </c>
      <c r="F4" s="257"/>
      <c r="G4" s="257"/>
      <c r="H4" s="256" t="s">
        <v>18</v>
      </c>
      <c r="I4" s="257"/>
      <c r="J4" s="258"/>
      <c r="K4" s="257" t="s">
        <v>20</v>
      </c>
      <c r="L4" s="257"/>
      <c r="M4" s="257"/>
      <c r="N4" s="15"/>
      <c r="O4" s="15"/>
      <c r="P4" s="15"/>
      <c r="Q4" s="15"/>
      <c r="R4" s="15"/>
      <c r="S4" s="15"/>
      <c r="T4" s="15"/>
      <c r="U4" s="15"/>
      <c r="V4" s="15"/>
      <c r="W4" s="15"/>
      <c r="X4" s="15"/>
      <c r="Y4" s="15"/>
      <c r="Z4" s="15"/>
      <c r="AA4" s="15"/>
    </row>
    <row r="5" spans="1:27" ht="30" customHeight="1" x14ac:dyDescent="0.25">
      <c r="A5" s="255"/>
      <c r="B5" s="53">
        <v>2019</v>
      </c>
      <c r="C5" s="54">
        <v>2023</v>
      </c>
      <c r="D5" s="55" t="s">
        <v>134</v>
      </c>
      <c r="E5" s="54">
        <v>2019</v>
      </c>
      <c r="F5" s="54">
        <v>2023</v>
      </c>
      <c r="G5" s="56" t="s">
        <v>134</v>
      </c>
      <c r="H5" s="53">
        <v>2019</v>
      </c>
      <c r="I5" s="54">
        <v>2023</v>
      </c>
      <c r="J5" s="55" t="s">
        <v>134</v>
      </c>
      <c r="K5" s="54">
        <v>2019</v>
      </c>
      <c r="L5" s="54">
        <v>2023</v>
      </c>
      <c r="M5" s="56" t="s">
        <v>134</v>
      </c>
      <c r="N5" s="15"/>
      <c r="O5" s="15"/>
      <c r="P5" s="15"/>
      <c r="Q5" s="15"/>
      <c r="R5" s="15"/>
      <c r="S5" s="15"/>
      <c r="T5" s="15"/>
      <c r="U5" s="15"/>
      <c r="V5" s="15"/>
      <c r="W5" s="15"/>
      <c r="X5" s="15"/>
      <c r="Y5" s="15"/>
      <c r="Z5" s="15"/>
      <c r="AA5" s="15"/>
    </row>
    <row r="6" spans="1:27" ht="18.899999999999999" customHeight="1" x14ac:dyDescent="0.25">
      <c r="A6" s="18" t="s">
        <v>34</v>
      </c>
      <c r="B6" s="48">
        <v>32706</v>
      </c>
      <c r="C6" s="16">
        <v>32226</v>
      </c>
      <c r="D6" s="49">
        <f>(C6/B6)-1</f>
        <v>-1.4676206200697095E-2</v>
      </c>
      <c r="E6" s="16">
        <v>437</v>
      </c>
      <c r="F6" s="16">
        <v>431</v>
      </c>
      <c r="G6" s="17">
        <f>(F6/E6)-1</f>
        <v>-1.3729977116704761E-2</v>
      </c>
      <c r="H6" s="48">
        <v>2128</v>
      </c>
      <c r="I6" s="16">
        <v>2241</v>
      </c>
      <c r="J6" s="49">
        <f>(I6/H6)-1</f>
        <v>5.3101503759398483E-2</v>
      </c>
      <c r="K6" s="16">
        <v>39610</v>
      </c>
      <c r="L6" s="16">
        <v>37823</v>
      </c>
      <c r="M6" s="17">
        <f>(L6/K6)-1</f>
        <v>-4.5114869982327721E-2</v>
      </c>
      <c r="N6" s="15"/>
      <c r="O6" s="15"/>
      <c r="P6" s="15"/>
      <c r="Q6" s="15"/>
      <c r="R6" s="15"/>
      <c r="S6" s="15"/>
      <c r="T6" s="15"/>
      <c r="U6" s="15"/>
      <c r="V6" s="15"/>
      <c r="W6" s="15"/>
      <c r="X6" s="15"/>
      <c r="Y6" s="15"/>
      <c r="Z6" s="15"/>
      <c r="AA6" s="15"/>
    </row>
    <row r="7" spans="1:27" ht="18.899999999999999" customHeight="1" x14ac:dyDescent="0.25">
      <c r="A7" s="18" t="s">
        <v>36</v>
      </c>
      <c r="B7" s="48">
        <v>557</v>
      </c>
      <c r="C7" s="16">
        <v>570</v>
      </c>
      <c r="D7" s="49">
        <f t="shared" ref="D7:D9" si="0">(C7/B7)-1</f>
        <v>2.3339317773788171E-2</v>
      </c>
      <c r="E7" s="16">
        <v>6</v>
      </c>
      <c r="F7" s="16">
        <v>2</v>
      </c>
      <c r="G7" s="132">
        <f>(F7/E7)-1</f>
        <v>-0.66666666666666674</v>
      </c>
      <c r="H7" s="48">
        <v>109</v>
      </c>
      <c r="I7" s="16">
        <v>100</v>
      </c>
      <c r="J7" s="49">
        <f t="shared" ref="J7:J9" si="1">(I7/H7)-1</f>
        <v>-8.256880733944949E-2</v>
      </c>
      <c r="K7" s="16">
        <v>636</v>
      </c>
      <c r="L7" s="16">
        <v>659</v>
      </c>
      <c r="M7" s="17">
        <f t="shared" ref="M7:M9" si="2">(L7/K7)-1</f>
        <v>3.6163522012578664E-2</v>
      </c>
      <c r="N7" s="15"/>
      <c r="O7" s="15"/>
      <c r="P7" s="15"/>
      <c r="Q7" s="15"/>
      <c r="R7" s="15"/>
      <c r="S7" s="15"/>
      <c r="T7" s="15"/>
      <c r="U7" s="15"/>
      <c r="V7" s="15"/>
      <c r="W7" s="15"/>
      <c r="X7" s="15"/>
      <c r="Y7" s="15"/>
      <c r="Z7" s="15"/>
      <c r="AA7" s="15"/>
    </row>
    <row r="8" spans="1:27" ht="18.899999999999999" customHeight="1" x14ac:dyDescent="0.25">
      <c r="A8" s="18" t="s">
        <v>37</v>
      </c>
      <c r="B8" s="48">
        <v>855</v>
      </c>
      <c r="C8" s="16">
        <v>925</v>
      </c>
      <c r="D8" s="49">
        <f t="shared" si="0"/>
        <v>8.1871345029239873E-2</v>
      </c>
      <c r="E8" s="16">
        <v>37</v>
      </c>
      <c r="F8" s="16">
        <v>9</v>
      </c>
      <c r="G8" s="17">
        <f t="shared" ref="G8:G9" si="3">(F8/E8)-1</f>
        <v>-0.7567567567567568</v>
      </c>
      <c r="H8" s="48">
        <v>106</v>
      </c>
      <c r="I8" s="16">
        <v>92</v>
      </c>
      <c r="J8" s="49">
        <f t="shared" si="1"/>
        <v>-0.13207547169811318</v>
      </c>
      <c r="K8" s="16">
        <v>966</v>
      </c>
      <c r="L8" s="16">
        <v>1038</v>
      </c>
      <c r="M8" s="17">
        <f t="shared" si="2"/>
        <v>7.4534161490683148E-2</v>
      </c>
      <c r="N8" s="15"/>
      <c r="O8" s="15"/>
      <c r="P8" s="15"/>
      <c r="Q8" s="15"/>
      <c r="R8" s="15"/>
      <c r="S8" s="15"/>
      <c r="T8" s="15"/>
      <c r="U8" s="15"/>
      <c r="V8" s="15"/>
      <c r="W8" s="15"/>
      <c r="X8" s="15"/>
      <c r="Y8" s="15"/>
      <c r="Z8" s="15"/>
      <c r="AA8" s="15"/>
    </row>
    <row r="9" spans="1:27" ht="18.899999999999999" customHeight="1" thickBot="1" x14ac:dyDescent="0.3">
      <c r="A9" s="19" t="s">
        <v>35</v>
      </c>
      <c r="B9" s="50">
        <f>SUM(B6:B8)</f>
        <v>34118</v>
      </c>
      <c r="C9" s="20">
        <f>SUM(C6:C8)</f>
        <v>33721</v>
      </c>
      <c r="D9" s="51">
        <f t="shared" si="0"/>
        <v>-1.1636086523242883E-2</v>
      </c>
      <c r="E9" s="20">
        <f>SUM(E6:E8)</f>
        <v>480</v>
      </c>
      <c r="F9" s="20">
        <f>SUM(F6:F8)</f>
        <v>442</v>
      </c>
      <c r="G9" s="21">
        <f t="shared" si="3"/>
        <v>-7.9166666666666718E-2</v>
      </c>
      <c r="H9" s="50">
        <f>SUM(H6:H8)</f>
        <v>2343</v>
      </c>
      <c r="I9" s="20">
        <f>SUM(I6:I8)</f>
        <v>2433</v>
      </c>
      <c r="J9" s="51">
        <f t="shared" si="1"/>
        <v>3.8412291933418663E-2</v>
      </c>
      <c r="K9" s="20">
        <f>SUM(K6:K8)</f>
        <v>41212</v>
      </c>
      <c r="L9" s="20">
        <f>SUM(L6:L8)</f>
        <v>39520</v>
      </c>
      <c r="M9" s="21">
        <f t="shared" si="2"/>
        <v>-4.1056003105891525E-2</v>
      </c>
      <c r="N9" s="15"/>
      <c r="O9" s="15"/>
      <c r="P9" s="15"/>
      <c r="Q9" s="15"/>
      <c r="R9" s="15"/>
      <c r="S9" s="15"/>
      <c r="T9" s="15"/>
      <c r="U9" s="15"/>
      <c r="V9" s="15"/>
      <c r="W9" s="15"/>
      <c r="X9" s="15"/>
      <c r="Y9" s="15"/>
      <c r="Z9" s="15"/>
      <c r="AA9" s="15"/>
    </row>
    <row r="10" spans="1:27" ht="18.899999999999999"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73"/>
      <c r="F15" s="15"/>
      <c r="G15" s="15"/>
      <c r="H15" s="15"/>
      <c r="I15" s="15"/>
      <c r="J15" s="15"/>
      <c r="K15" s="15"/>
      <c r="L15" s="15"/>
      <c r="M15" s="15"/>
      <c r="N15" s="15"/>
      <c r="O15" s="15"/>
      <c r="P15" s="15"/>
      <c r="Q15" s="15"/>
      <c r="R15" s="15"/>
      <c r="S15" s="15"/>
      <c r="T15" s="15"/>
      <c r="U15" s="15"/>
      <c r="V15" s="15"/>
      <c r="W15" s="15"/>
      <c r="X15" s="15"/>
      <c r="Y15" s="15"/>
      <c r="Z15" s="15"/>
      <c r="AA15" s="15"/>
    </row>
    <row r="16" spans="1:27"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bXc9Y2jYi8NC5MP1xbn8u97ZnelX2AsVz1/yNkJ9ATzab6P4egrsC+usvG9S+JoQL8M24ZIfJD/1OChzThKQuA==" saltValue="FCAbEgorn6JnkjuVv+DLUg==" spinCount="100000" sheet="1" objects="1" scenarios="1" selectLockedCells="1" selectUnlockedCells="1"/>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34"/>
  <sheetViews>
    <sheetView showGridLines="0" zoomScaleNormal="100" workbookViewId="0">
      <selection activeCell="A13" sqref="A13"/>
    </sheetView>
  </sheetViews>
  <sheetFormatPr defaultColWidth="9.109375" defaultRowHeight="13.8" x14ac:dyDescent="0.25"/>
  <cols>
    <col min="1" max="1" width="18.6640625" style="162" customWidth="1"/>
    <col min="2" max="13" width="7.88671875" style="162" customWidth="1"/>
    <col min="14" max="16384" width="9.109375" style="162"/>
  </cols>
  <sheetData>
    <row r="1" spans="1:27" ht="6" customHeight="1" x14ac:dyDescent="0.25"/>
    <row r="2" spans="1:27" ht="18.899999999999999" customHeight="1" x14ac:dyDescent="0.3">
      <c r="A2" s="13" t="s">
        <v>152</v>
      </c>
      <c r="B2" s="13"/>
      <c r="C2" s="13"/>
      <c r="D2" s="14"/>
      <c r="E2" s="14"/>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54" t="str">
        <f>'3'!A4</f>
        <v>Janeiro-Novembro</v>
      </c>
      <c r="B4" s="256" t="s">
        <v>6</v>
      </c>
      <c r="C4" s="257"/>
      <c r="D4" s="258"/>
      <c r="E4" s="256" t="s">
        <v>31</v>
      </c>
      <c r="F4" s="257"/>
      <c r="G4" s="258"/>
      <c r="H4" s="257" t="s">
        <v>18</v>
      </c>
      <c r="I4" s="257"/>
      <c r="J4" s="257"/>
      <c r="K4" s="256" t="s">
        <v>20</v>
      </c>
      <c r="L4" s="257"/>
      <c r="M4" s="257"/>
      <c r="N4" s="15"/>
      <c r="O4" s="15"/>
      <c r="P4" s="15"/>
      <c r="Q4" s="15"/>
      <c r="R4" s="15"/>
      <c r="S4" s="15"/>
      <c r="T4" s="15"/>
      <c r="U4" s="15"/>
      <c r="V4" s="15"/>
      <c r="W4" s="15"/>
      <c r="X4" s="15"/>
      <c r="Y4" s="15"/>
      <c r="Z4" s="15"/>
      <c r="AA4" s="15"/>
    </row>
    <row r="5" spans="1:27" ht="30" customHeight="1" x14ac:dyDescent="0.25">
      <c r="A5" s="255"/>
      <c r="B5" s="53">
        <v>2022</v>
      </c>
      <c r="C5" s="54">
        <v>2023</v>
      </c>
      <c r="D5" s="55" t="s">
        <v>135</v>
      </c>
      <c r="E5" s="53">
        <v>2022</v>
      </c>
      <c r="F5" s="54">
        <v>2023</v>
      </c>
      <c r="G5" s="55" t="s">
        <v>135</v>
      </c>
      <c r="H5" s="54">
        <v>2022</v>
      </c>
      <c r="I5" s="54">
        <v>2023</v>
      </c>
      <c r="J5" s="56" t="s">
        <v>135</v>
      </c>
      <c r="K5" s="53">
        <v>2022</v>
      </c>
      <c r="L5" s="54">
        <v>2023</v>
      </c>
      <c r="M5" s="56" t="s">
        <v>135</v>
      </c>
      <c r="N5" s="15"/>
      <c r="O5" s="15"/>
      <c r="P5" s="15"/>
      <c r="Q5" s="15"/>
      <c r="R5" s="15"/>
      <c r="S5" s="15"/>
      <c r="T5" s="15"/>
      <c r="U5" s="15"/>
      <c r="V5" s="15"/>
      <c r="W5" s="15"/>
      <c r="X5" s="15"/>
      <c r="Y5" s="15"/>
      <c r="Z5" s="15"/>
      <c r="AA5" s="15"/>
    </row>
    <row r="6" spans="1:27" ht="18.899999999999999" customHeight="1" x14ac:dyDescent="0.25">
      <c r="A6" s="18" t="s">
        <v>34</v>
      </c>
      <c r="B6" s="48">
        <v>30231</v>
      </c>
      <c r="C6" s="16">
        <v>32226</v>
      </c>
      <c r="D6" s="49">
        <f>(C6/B6)-1</f>
        <v>6.5991862657536871E-2</v>
      </c>
      <c r="E6" s="48">
        <v>421</v>
      </c>
      <c r="F6" s="16">
        <v>431</v>
      </c>
      <c r="G6" s="49">
        <f>(F6/E6)-1</f>
        <v>2.3752969121140222E-2</v>
      </c>
      <c r="H6" s="16">
        <v>2090</v>
      </c>
      <c r="I6" s="16">
        <v>2241</v>
      </c>
      <c r="J6" s="17">
        <f>(I6/H6)-1</f>
        <v>7.2248803827751118E-2</v>
      </c>
      <c r="K6" s="48">
        <v>35467</v>
      </c>
      <c r="L6" s="16">
        <v>37823</v>
      </c>
      <c r="M6" s="17">
        <f>(L6/K6)-1</f>
        <v>6.6427947105760277E-2</v>
      </c>
      <c r="N6" s="15"/>
      <c r="O6" s="15"/>
      <c r="P6" s="15"/>
      <c r="Q6" s="15"/>
      <c r="R6" s="15"/>
      <c r="S6" s="15"/>
      <c r="T6" s="15"/>
      <c r="U6" s="15"/>
      <c r="V6" s="15"/>
      <c r="W6" s="15"/>
      <c r="X6" s="15"/>
      <c r="Y6" s="15"/>
      <c r="Z6" s="15"/>
      <c r="AA6" s="15"/>
    </row>
    <row r="7" spans="1:27" ht="18.899999999999999" customHeight="1" x14ac:dyDescent="0.25">
      <c r="A7" s="18" t="s">
        <v>36</v>
      </c>
      <c r="B7" s="48">
        <v>560</v>
      </c>
      <c r="C7" s="16">
        <v>570</v>
      </c>
      <c r="D7" s="49">
        <f t="shared" ref="D7:D8" si="0">(C7/B7)-1</f>
        <v>1.7857142857142794E-2</v>
      </c>
      <c r="E7" s="48">
        <v>5</v>
      </c>
      <c r="F7" s="16">
        <v>2</v>
      </c>
      <c r="G7" s="49">
        <f>(F7/E7)-1</f>
        <v>-0.6</v>
      </c>
      <c r="H7" s="16">
        <v>104</v>
      </c>
      <c r="I7" s="16">
        <v>100</v>
      </c>
      <c r="J7" s="17">
        <f t="shared" ref="J7:J8" si="1">(I7/H7)-1</f>
        <v>-3.8461538461538436E-2</v>
      </c>
      <c r="K7" s="48">
        <v>630</v>
      </c>
      <c r="L7" s="16">
        <v>659</v>
      </c>
      <c r="M7" s="17">
        <f t="shared" ref="M7:M8" si="2">(L7/K7)-1</f>
        <v>4.603174603174609E-2</v>
      </c>
      <c r="N7" s="15"/>
      <c r="O7" s="15"/>
      <c r="P7" s="15"/>
      <c r="Q7" s="15"/>
      <c r="R7" s="15"/>
      <c r="S7" s="15"/>
      <c r="T7" s="15"/>
      <c r="U7" s="15"/>
      <c r="V7" s="15"/>
      <c r="W7" s="15"/>
      <c r="X7" s="15"/>
      <c r="Y7" s="15"/>
      <c r="Z7" s="15"/>
      <c r="AA7" s="15"/>
    </row>
    <row r="8" spans="1:27" ht="18.899999999999999" customHeight="1" x14ac:dyDescent="0.25">
      <c r="A8" s="18" t="s">
        <v>37</v>
      </c>
      <c r="B8" s="48">
        <v>802</v>
      </c>
      <c r="C8" s="16">
        <v>925</v>
      </c>
      <c r="D8" s="49">
        <f t="shared" si="0"/>
        <v>0.15336658354114707</v>
      </c>
      <c r="E8" s="48">
        <v>4</v>
      </c>
      <c r="F8" s="16">
        <v>9</v>
      </c>
      <c r="G8" s="49">
        <f t="shared" ref="G8" si="3">(F8/E8)-1</f>
        <v>1.25</v>
      </c>
      <c r="H8" s="16">
        <v>73</v>
      </c>
      <c r="I8" s="16">
        <v>92</v>
      </c>
      <c r="J8" s="17">
        <f t="shared" si="1"/>
        <v>0.26027397260273966</v>
      </c>
      <c r="K8" s="48">
        <v>898</v>
      </c>
      <c r="L8" s="16">
        <v>1038</v>
      </c>
      <c r="M8" s="17">
        <f t="shared" si="2"/>
        <v>0.15590200445434288</v>
      </c>
      <c r="N8" s="15"/>
      <c r="O8" s="15"/>
      <c r="P8" s="15"/>
      <c r="Q8" s="15"/>
      <c r="R8" s="15"/>
      <c r="S8" s="15"/>
      <c r="T8" s="15"/>
      <c r="U8" s="15"/>
      <c r="V8" s="15"/>
      <c r="W8" s="15"/>
      <c r="X8" s="15"/>
      <c r="Y8" s="15"/>
      <c r="Z8" s="15"/>
      <c r="AA8" s="15"/>
    </row>
    <row r="9" spans="1:27" ht="18.899999999999999" customHeight="1" thickBot="1" x14ac:dyDescent="0.3">
      <c r="A9" s="19" t="s">
        <v>35</v>
      </c>
      <c r="B9" s="50">
        <f>SUM(B6:B8)</f>
        <v>31593</v>
      </c>
      <c r="C9" s="20">
        <f>SUM(C6:C8)</f>
        <v>33721</v>
      </c>
      <c r="D9" s="51">
        <f>(C9/B9)-1</f>
        <v>6.7356692938309148E-2</v>
      </c>
      <c r="E9" s="50">
        <f>SUM(E6:E8)</f>
        <v>430</v>
      </c>
      <c r="F9" s="20">
        <f>SUM(F6:F8)</f>
        <v>442</v>
      </c>
      <c r="G9" s="51">
        <f>(F9/E9)-1</f>
        <v>2.7906976744185963E-2</v>
      </c>
      <c r="H9" s="20">
        <f>SUM(H6:H8)</f>
        <v>2267</v>
      </c>
      <c r="I9" s="20">
        <f>SUM(I6:I8)</f>
        <v>2433</v>
      </c>
      <c r="J9" s="21">
        <f>(I9/H9)-1</f>
        <v>7.3224525805028584E-2</v>
      </c>
      <c r="K9" s="50">
        <f>SUM(K6:K8)</f>
        <v>36995</v>
      </c>
      <c r="L9" s="20">
        <f>SUM(L6:L8)</f>
        <v>39520</v>
      </c>
      <c r="M9" s="21">
        <f>(L9/K9)-1</f>
        <v>6.8252466549533652E-2</v>
      </c>
      <c r="N9" s="15"/>
      <c r="O9" s="15"/>
      <c r="P9" s="15"/>
      <c r="Q9" s="15"/>
      <c r="R9" s="15"/>
      <c r="S9" s="15"/>
      <c r="T9" s="15"/>
      <c r="U9" s="15"/>
      <c r="V9" s="15"/>
      <c r="W9" s="15"/>
      <c r="X9" s="15"/>
      <c r="Y9" s="15"/>
      <c r="Z9" s="15"/>
      <c r="AA9" s="15"/>
    </row>
    <row r="10" spans="1:27" ht="18.899999999999999"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BphTeAGpQ9RBwyNVDOpkDVZ4n5DFoI52wTpwMKaAQKg+SlGsPamXMebrYWOu8TeG6SP3FJhAM3uztfQceVKDag==" saltValue="eIMAiyTppOuGsNowLnImZg==" spinCount="100000" sheet="1" objects="1" scenarios="1" selectLockedCells="1" selectUnlockedCells="1"/>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pageSetUpPr fitToPage="1"/>
  </sheetPr>
  <dimension ref="A1:AA34"/>
  <sheetViews>
    <sheetView showGridLines="0" zoomScaleNormal="100" workbookViewId="0">
      <selection activeCell="K3" sqref="K3"/>
    </sheetView>
  </sheetViews>
  <sheetFormatPr defaultColWidth="9.109375" defaultRowHeight="13.8" x14ac:dyDescent="0.25"/>
  <cols>
    <col min="1" max="1" width="18.6640625" style="162" customWidth="1"/>
    <col min="2" max="9" width="9.33203125" style="162" customWidth="1"/>
    <col min="10" max="10" width="3" style="162" customWidth="1"/>
    <col min="11" max="16384" width="9.109375" style="162"/>
  </cols>
  <sheetData>
    <row r="1" spans="1:27" ht="4.5" customHeight="1" x14ac:dyDescent="0.25"/>
    <row r="2" spans="1:27" ht="18.899999999999999" customHeight="1" x14ac:dyDescent="0.3">
      <c r="A2" s="13" t="s">
        <v>147</v>
      </c>
      <c r="B2" s="13"/>
      <c r="C2" s="13"/>
      <c r="D2" s="13"/>
      <c r="E2" s="13"/>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30" customHeight="1" x14ac:dyDescent="0.25">
      <c r="A4" s="63" t="s">
        <v>209</v>
      </c>
      <c r="B4" s="64" t="s">
        <v>6</v>
      </c>
      <c r="C4" s="65" t="s">
        <v>40</v>
      </c>
      <c r="D4" s="66" t="s">
        <v>8</v>
      </c>
      <c r="E4" s="65" t="s">
        <v>41</v>
      </c>
      <c r="F4" s="65" t="s">
        <v>31</v>
      </c>
      <c r="G4" s="65" t="s">
        <v>18</v>
      </c>
      <c r="H4" s="65" t="s">
        <v>20</v>
      </c>
      <c r="I4" s="64" t="s">
        <v>24</v>
      </c>
      <c r="J4" s="15"/>
      <c r="K4" s="15"/>
      <c r="L4" s="15"/>
      <c r="M4" s="15"/>
      <c r="N4" s="15"/>
      <c r="O4" s="15"/>
      <c r="P4" s="15"/>
      <c r="Q4" s="15"/>
      <c r="R4" s="15"/>
      <c r="S4" s="15"/>
      <c r="T4" s="15"/>
      <c r="U4" s="15"/>
      <c r="V4" s="15"/>
      <c r="W4" s="15"/>
      <c r="X4" s="15"/>
      <c r="Y4" s="15"/>
      <c r="Z4" s="15"/>
      <c r="AA4" s="15"/>
    </row>
    <row r="5" spans="1:27" ht="18.899999999999999" customHeight="1" x14ac:dyDescent="0.25">
      <c r="A5" s="61">
        <v>2013</v>
      </c>
      <c r="B5" s="62">
        <v>27449</v>
      </c>
      <c r="C5" s="23">
        <v>1963</v>
      </c>
      <c r="D5" s="152">
        <v>424</v>
      </c>
      <c r="E5" s="23">
        <f>F5+G5+H5</f>
        <v>35582</v>
      </c>
      <c r="F5" s="23">
        <v>466</v>
      </c>
      <c r="G5" s="23">
        <v>1828</v>
      </c>
      <c r="H5" s="23">
        <v>33288</v>
      </c>
      <c r="I5" s="60">
        <f>F5/B5*100</f>
        <v>1.6976939050602935</v>
      </c>
      <c r="J5" s="15"/>
      <c r="K5" s="15"/>
      <c r="L5" s="15"/>
      <c r="M5" s="15"/>
      <c r="N5" s="15"/>
      <c r="O5" s="15"/>
      <c r="P5" s="15"/>
      <c r="Q5" s="15"/>
      <c r="R5" s="15"/>
      <c r="S5" s="15"/>
      <c r="T5" s="15"/>
      <c r="U5" s="15"/>
      <c r="V5" s="15"/>
      <c r="W5" s="15"/>
      <c r="X5" s="15"/>
      <c r="Y5" s="15"/>
      <c r="Z5" s="15"/>
      <c r="AA5" s="15"/>
    </row>
    <row r="6" spans="1:27" ht="18.899999999999999" customHeight="1" x14ac:dyDescent="0.25">
      <c r="A6" s="30" t="s">
        <v>146</v>
      </c>
      <c r="B6" s="57"/>
      <c r="C6" s="151"/>
      <c r="D6" s="153"/>
      <c r="E6" s="151"/>
      <c r="F6" s="151"/>
      <c r="G6" s="151"/>
      <c r="H6" s="151"/>
      <c r="I6" s="59"/>
      <c r="J6" s="15"/>
      <c r="K6" s="15"/>
      <c r="L6" s="15"/>
      <c r="M6" s="15"/>
      <c r="N6" s="15"/>
      <c r="O6" s="15"/>
      <c r="P6" s="15"/>
      <c r="Q6" s="15"/>
      <c r="R6" s="15"/>
      <c r="S6" s="15"/>
      <c r="T6" s="15"/>
      <c r="U6" s="15"/>
      <c r="V6" s="15"/>
      <c r="W6" s="15"/>
      <c r="X6" s="15"/>
      <c r="Y6" s="15"/>
      <c r="Z6" s="15"/>
      <c r="AA6" s="15"/>
    </row>
    <row r="7" spans="1:27" ht="18.899999999999999" customHeight="1" x14ac:dyDescent="0.25">
      <c r="A7" s="44">
        <v>2019</v>
      </c>
      <c r="B7" s="121">
        <v>32706</v>
      </c>
      <c r="C7" s="45">
        <v>2220</v>
      </c>
      <c r="D7" s="58">
        <v>394</v>
      </c>
      <c r="E7" s="23">
        <f t="shared" ref="E7" si="0">F7+G7+H7</f>
        <v>42175</v>
      </c>
      <c r="F7" s="45">
        <v>437</v>
      </c>
      <c r="G7" s="45">
        <v>2128</v>
      </c>
      <c r="H7" s="45">
        <v>39610</v>
      </c>
      <c r="I7" s="60">
        <f t="shared" ref="I7:I11" si="1">F7/B7*100</f>
        <v>1.3361462728551337</v>
      </c>
      <c r="J7" s="15"/>
      <c r="K7" s="15"/>
      <c r="L7" s="15"/>
      <c r="M7" s="15"/>
      <c r="N7" s="15"/>
      <c r="O7" s="15"/>
      <c r="P7" s="15"/>
      <c r="Q7" s="15"/>
      <c r="R7" s="15"/>
      <c r="S7" s="15"/>
      <c r="T7" s="15"/>
      <c r="U7" s="15"/>
      <c r="V7" s="15"/>
      <c r="W7" s="15"/>
      <c r="X7" s="15"/>
      <c r="Y7" s="15"/>
      <c r="Z7" s="15"/>
      <c r="AA7" s="15"/>
    </row>
    <row r="8" spans="1:27" ht="18.899999999999999" customHeight="1" x14ac:dyDescent="0.25">
      <c r="A8" s="44">
        <v>2020</v>
      </c>
      <c r="B8" s="121">
        <v>24182</v>
      </c>
      <c r="C8" s="45">
        <v>1811</v>
      </c>
      <c r="D8" s="58">
        <v>347</v>
      </c>
      <c r="E8" s="23">
        <f>F8+G8+H8</f>
        <v>30071</v>
      </c>
      <c r="F8" s="45">
        <v>364</v>
      </c>
      <c r="G8" s="45">
        <v>1671</v>
      </c>
      <c r="H8" s="45">
        <v>28036</v>
      </c>
      <c r="I8" s="60">
        <f t="shared" si="1"/>
        <v>1.5052518402117279</v>
      </c>
      <c r="J8" s="15"/>
      <c r="K8" s="15"/>
      <c r="L8" s="15"/>
      <c r="M8" s="15"/>
      <c r="N8" s="15"/>
      <c r="O8" s="15"/>
      <c r="P8" s="15"/>
      <c r="Q8" s="15"/>
      <c r="R8" s="15"/>
      <c r="S8" s="15"/>
      <c r="T8" s="15"/>
      <c r="U8" s="15"/>
      <c r="V8" s="15"/>
      <c r="W8" s="15"/>
      <c r="X8" s="15"/>
      <c r="Y8" s="15"/>
      <c r="Z8" s="15"/>
      <c r="AA8" s="15"/>
    </row>
    <row r="9" spans="1:27" ht="18.899999999999999" customHeight="1" x14ac:dyDescent="0.25">
      <c r="A9" s="44">
        <v>2021</v>
      </c>
      <c r="B9" s="121">
        <v>26537</v>
      </c>
      <c r="C9" s="45">
        <v>2026</v>
      </c>
      <c r="D9" s="58">
        <v>335</v>
      </c>
      <c r="E9" s="23">
        <f>F9+G9+H9</f>
        <v>33296</v>
      </c>
      <c r="F9" s="45">
        <v>358</v>
      </c>
      <c r="G9" s="45">
        <v>1917</v>
      </c>
      <c r="H9" s="45">
        <v>31021</v>
      </c>
      <c r="I9" s="60">
        <f>F9/B9*100</f>
        <v>1.3490598032935148</v>
      </c>
      <c r="J9" s="15"/>
      <c r="K9" s="15"/>
      <c r="L9" s="15"/>
      <c r="M9" s="15"/>
      <c r="N9" s="15"/>
      <c r="O9" s="15"/>
      <c r="P9" s="15"/>
      <c r="Q9" s="15"/>
      <c r="R9" s="15"/>
      <c r="S9" s="15"/>
      <c r="T9" s="15"/>
      <c r="U9" s="15"/>
      <c r="V9" s="15"/>
      <c r="W9" s="15"/>
      <c r="X9" s="15"/>
      <c r="Y9" s="15"/>
      <c r="Z9" s="15"/>
      <c r="AA9" s="15"/>
    </row>
    <row r="10" spans="1:27" ht="18.899999999999999" customHeight="1" x14ac:dyDescent="0.25">
      <c r="A10" s="44">
        <v>2022</v>
      </c>
      <c r="B10" s="121">
        <v>30231</v>
      </c>
      <c r="C10" s="45">
        <v>2184</v>
      </c>
      <c r="D10" s="58">
        <v>389</v>
      </c>
      <c r="E10" s="23">
        <f>F10+G10+H10</f>
        <v>37978</v>
      </c>
      <c r="F10" s="45">
        <v>421</v>
      </c>
      <c r="G10" s="45">
        <v>2090</v>
      </c>
      <c r="H10" s="45">
        <v>35467</v>
      </c>
      <c r="I10" s="60">
        <f t="shared" si="1"/>
        <v>1.3926102345274718</v>
      </c>
      <c r="J10" s="15"/>
      <c r="K10" s="15"/>
      <c r="L10" s="15"/>
      <c r="M10" s="15"/>
      <c r="N10" s="15"/>
      <c r="O10" s="15"/>
      <c r="P10" s="15"/>
      <c r="Q10" s="15"/>
      <c r="R10" s="15"/>
      <c r="S10" s="15"/>
      <c r="T10" s="15"/>
      <c r="U10" s="15"/>
      <c r="V10" s="15"/>
      <c r="W10" s="15"/>
      <c r="X10" s="15"/>
      <c r="Y10" s="15"/>
      <c r="Z10" s="15"/>
      <c r="AA10" s="15"/>
    </row>
    <row r="11" spans="1:27" ht="18.899999999999999" customHeight="1" x14ac:dyDescent="0.25">
      <c r="A11" s="44">
        <v>2023</v>
      </c>
      <c r="B11" s="121">
        <v>32226</v>
      </c>
      <c r="C11" s="45">
        <v>2373</v>
      </c>
      <c r="D11" s="58">
        <v>399</v>
      </c>
      <c r="E11" s="23">
        <f>F11+G11+H11</f>
        <v>40495</v>
      </c>
      <c r="F11" s="45">
        <v>431</v>
      </c>
      <c r="G11" s="45">
        <v>2241</v>
      </c>
      <c r="H11" s="45">
        <v>37823</v>
      </c>
      <c r="I11" s="60">
        <f t="shared" si="1"/>
        <v>1.3374294048283994</v>
      </c>
      <c r="J11" s="15"/>
      <c r="K11" s="15"/>
      <c r="L11" s="15"/>
      <c r="M11" s="15"/>
      <c r="N11" s="15"/>
      <c r="O11" s="15"/>
      <c r="P11" s="15"/>
      <c r="Q11" s="15"/>
      <c r="R11" s="15"/>
      <c r="S11" s="15"/>
      <c r="T11" s="15"/>
      <c r="U11" s="15"/>
      <c r="V11" s="15"/>
      <c r="W11" s="15"/>
      <c r="X11" s="15"/>
      <c r="Y11" s="15"/>
      <c r="Z11" s="15"/>
      <c r="AA11" s="15"/>
    </row>
    <row r="12" spans="1:27" ht="18.899999999999999" customHeight="1" x14ac:dyDescent="0.25">
      <c r="A12" s="126" t="s">
        <v>141</v>
      </c>
      <c r="B12" s="127">
        <f t="shared" ref="B12:I12" si="2">B11/B5-1</f>
        <v>0.17403184086851975</v>
      </c>
      <c r="C12" s="128">
        <f t="shared" si="2"/>
        <v>0.20886398369842074</v>
      </c>
      <c r="D12" s="129">
        <f t="shared" si="2"/>
        <v>-5.8962264150943411E-2</v>
      </c>
      <c r="E12" s="128">
        <f t="shared" si="2"/>
        <v>0.1380754313978978</v>
      </c>
      <c r="F12" s="128">
        <f t="shared" si="2"/>
        <v>-7.5107296137339019E-2</v>
      </c>
      <c r="G12" s="128">
        <f t="shared" si="2"/>
        <v>0.22592997811816184</v>
      </c>
      <c r="H12" s="128">
        <f t="shared" si="2"/>
        <v>0.13623527998077378</v>
      </c>
      <c r="I12" s="127">
        <f t="shared" si="2"/>
        <v>-0.21220816023316014</v>
      </c>
      <c r="J12" s="15"/>
      <c r="K12" s="15"/>
      <c r="L12" s="15"/>
      <c r="M12" s="15"/>
      <c r="N12" s="15"/>
      <c r="O12" s="15"/>
      <c r="P12" s="15"/>
      <c r="Q12" s="15"/>
      <c r="R12" s="15"/>
      <c r="S12" s="15"/>
      <c r="T12" s="15"/>
      <c r="U12" s="15"/>
      <c r="V12" s="15"/>
      <c r="W12" s="15"/>
      <c r="X12" s="15"/>
      <c r="Y12" s="15"/>
      <c r="Z12" s="15"/>
      <c r="AA12" s="15"/>
    </row>
    <row r="13" spans="1:27" ht="18.899999999999999" customHeight="1" x14ac:dyDescent="0.25">
      <c r="A13" s="126" t="s">
        <v>134</v>
      </c>
      <c r="B13" s="127">
        <f>B11/B7-1</f>
        <v>-1.4676206200697095E-2</v>
      </c>
      <c r="C13" s="128">
        <f t="shared" ref="C13:I13" si="3">C11/C7-1</f>
        <v>6.8918918918918992E-2</v>
      </c>
      <c r="D13" s="129">
        <f t="shared" si="3"/>
        <v>1.2690355329949332E-2</v>
      </c>
      <c r="E13" s="128">
        <f t="shared" si="3"/>
        <v>-3.983402489626553E-2</v>
      </c>
      <c r="F13" s="128">
        <f t="shared" si="3"/>
        <v>-1.3729977116704761E-2</v>
      </c>
      <c r="G13" s="128">
        <f t="shared" si="3"/>
        <v>5.3101503759398483E-2</v>
      </c>
      <c r="H13" s="128">
        <f t="shared" si="3"/>
        <v>-4.5114869982327721E-2</v>
      </c>
      <c r="I13" s="127">
        <f t="shared" si="3"/>
        <v>9.6032298209691724E-4</v>
      </c>
      <c r="J13" s="15"/>
      <c r="K13" s="15"/>
      <c r="L13" s="15"/>
      <c r="M13" s="15"/>
      <c r="N13" s="15"/>
      <c r="O13" s="15"/>
      <c r="P13" s="15"/>
      <c r="Q13" s="15"/>
      <c r="R13" s="15"/>
      <c r="S13" s="15"/>
      <c r="T13" s="15"/>
      <c r="U13" s="15"/>
      <c r="V13" s="15"/>
      <c r="W13" s="15"/>
      <c r="X13" s="15"/>
      <c r="Y13" s="15"/>
      <c r="Z13" s="15"/>
      <c r="AA13" s="15"/>
    </row>
    <row r="14" spans="1:27" ht="18.899999999999999" customHeight="1" thickBot="1" x14ac:dyDescent="0.3">
      <c r="A14" s="122" t="s">
        <v>135</v>
      </c>
      <c r="B14" s="123">
        <f>B11/B10-1</f>
        <v>6.5991862657536871E-2</v>
      </c>
      <c r="C14" s="124">
        <f t="shared" ref="C14:I14" si="4">C11/C10-1</f>
        <v>8.6538461538461453E-2</v>
      </c>
      <c r="D14" s="125">
        <f t="shared" si="4"/>
        <v>2.5706940874036022E-2</v>
      </c>
      <c r="E14" s="124">
        <f t="shared" si="4"/>
        <v>6.6275211964821779E-2</v>
      </c>
      <c r="F14" s="124">
        <f t="shared" si="4"/>
        <v>2.3752969121140222E-2</v>
      </c>
      <c r="G14" s="124">
        <f t="shared" si="4"/>
        <v>7.2248803827751118E-2</v>
      </c>
      <c r="H14" s="124">
        <f t="shared" si="4"/>
        <v>6.6427947105760277E-2</v>
      </c>
      <c r="I14" s="123">
        <f t="shared" si="4"/>
        <v>-3.9624029991274456E-2</v>
      </c>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wjERjBswt9LeuyXIMLwb/DK1LSOLeeb8Kb+QyWskiuxr04NtRt+eJpHc/6ltv3ug1Nv39vWRvCAYDvZPkSIRBg==" saltValue="SxIdktmEEydyuC+aqnwDzA==" spinCount="100000" sheet="1" objects="1" scenarios="1" selectLockedCells="1" selectUnlockedCells="1"/>
  <phoneticPr fontId="19"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51"/>
  <sheetViews>
    <sheetView showGridLines="0" zoomScaleNormal="100" workbookViewId="0">
      <selection activeCell="O4" sqref="O4"/>
    </sheetView>
  </sheetViews>
  <sheetFormatPr defaultColWidth="9.109375" defaultRowHeight="13.8" x14ac:dyDescent="0.25"/>
  <cols>
    <col min="1" max="1" width="18.6640625" style="162" customWidth="1"/>
    <col min="2" max="13" width="7.88671875" style="162" customWidth="1"/>
    <col min="14" max="14" width="2.88671875" style="162" customWidth="1"/>
    <col min="15" max="16384" width="9.109375" style="162"/>
  </cols>
  <sheetData>
    <row r="1" spans="1:27" ht="6.75" customHeight="1" x14ac:dyDescent="0.25"/>
    <row r="2" spans="1:27" ht="18.899999999999999" customHeight="1" x14ac:dyDescent="0.3">
      <c r="A2" s="13" t="s">
        <v>148</v>
      </c>
      <c r="B2" s="13"/>
      <c r="C2" s="13"/>
      <c r="D2" s="13"/>
      <c r="E2" s="14"/>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59" t="s">
        <v>42</v>
      </c>
      <c r="B4" s="256" t="s">
        <v>6</v>
      </c>
      <c r="C4" s="257"/>
      <c r="D4" s="258"/>
      <c r="E4" s="257" t="s">
        <v>31</v>
      </c>
      <c r="F4" s="257"/>
      <c r="G4" s="257"/>
      <c r="H4" s="256" t="s">
        <v>18</v>
      </c>
      <c r="I4" s="257"/>
      <c r="J4" s="258"/>
      <c r="K4" s="257" t="s">
        <v>20</v>
      </c>
      <c r="L4" s="257"/>
      <c r="M4" s="257"/>
      <c r="N4" s="15"/>
      <c r="O4" s="15"/>
      <c r="P4" s="15"/>
      <c r="Q4" s="15"/>
      <c r="R4" s="15"/>
      <c r="S4" s="15"/>
      <c r="T4" s="15"/>
      <c r="U4" s="15"/>
      <c r="V4" s="15"/>
      <c r="W4" s="15"/>
      <c r="X4" s="15"/>
      <c r="Y4" s="15"/>
      <c r="Z4" s="15"/>
      <c r="AA4" s="15"/>
    </row>
    <row r="5" spans="1:27" ht="30" customHeight="1" x14ac:dyDescent="0.25">
      <c r="A5" s="260"/>
      <c r="B5" s="70">
        <v>2019</v>
      </c>
      <c r="C5" s="71">
        <v>2022</v>
      </c>
      <c r="D5" s="72">
        <v>2023</v>
      </c>
      <c r="E5" s="71">
        <v>2019</v>
      </c>
      <c r="F5" s="71">
        <v>2022</v>
      </c>
      <c r="G5" s="73">
        <v>2023</v>
      </c>
      <c r="H5" s="70">
        <v>2019</v>
      </c>
      <c r="I5" s="71">
        <v>2022</v>
      </c>
      <c r="J5" s="72">
        <v>2023</v>
      </c>
      <c r="K5" s="71">
        <v>2019</v>
      </c>
      <c r="L5" s="71">
        <v>2022</v>
      </c>
      <c r="M5" s="73">
        <v>2023</v>
      </c>
      <c r="N5" s="15"/>
      <c r="O5" s="15"/>
      <c r="P5" s="15"/>
      <c r="Q5" s="15"/>
      <c r="R5" s="15"/>
      <c r="S5" s="15"/>
      <c r="T5" s="15"/>
      <c r="U5" s="15"/>
      <c r="V5" s="15"/>
      <c r="W5" s="15"/>
      <c r="X5" s="15"/>
      <c r="Y5" s="15"/>
      <c r="Z5" s="15"/>
      <c r="AA5" s="15"/>
    </row>
    <row r="6" spans="1:27" ht="17.100000000000001" customHeight="1" x14ac:dyDescent="0.25">
      <c r="A6" s="18" t="s">
        <v>50</v>
      </c>
      <c r="B6" s="48">
        <v>2832</v>
      </c>
      <c r="C6" s="16">
        <v>2221</v>
      </c>
      <c r="D6" s="67">
        <v>2678</v>
      </c>
      <c r="E6" s="16">
        <v>45</v>
      </c>
      <c r="F6" s="16">
        <v>40</v>
      </c>
      <c r="G6" s="42">
        <v>42</v>
      </c>
      <c r="H6" s="48">
        <v>154</v>
      </c>
      <c r="I6" s="16">
        <v>164</v>
      </c>
      <c r="J6" s="67">
        <v>170</v>
      </c>
      <c r="K6" s="42">
        <v>3395</v>
      </c>
      <c r="L6" s="16">
        <v>2543</v>
      </c>
      <c r="M6" s="16">
        <v>3140</v>
      </c>
      <c r="N6" s="15"/>
      <c r="O6" s="15"/>
      <c r="P6" s="15"/>
      <c r="Q6" s="15"/>
      <c r="R6" s="15"/>
      <c r="S6" s="15"/>
      <c r="T6" s="15"/>
      <c r="U6" s="15"/>
      <c r="V6" s="15"/>
      <c r="W6" s="15"/>
      <c r="X6" s="15"/>
      <c r="Y6" s="15"/>
      <c r="Z6" s="15"/>
      <c r="AA6" s="15"/>
    </row>
    <row r="7" spans="1:27" ht="17.100000000000001" customHeight="1" x14ac:dyDescent="0.25">
      <c r="A7" s="18" t="s">
        <v>154</v>
      </c>
      <c r="B7" s="48">
        <v>2358</v>
      </c>
      <c r="C7" s="16">
        <v>2214</v>
      </c>
      <c r="D7" s="67">
        <v>2315</v>
      </c>
      <c r="E7" s="16">
        <v>38</v>
      </c>
      <c r="F7" s="16">
        <v>30</v>
      </c>
      <c r="G7" s="42">
        <v>28</v>
      </c>
      <c r="H7" s="48">
        <v>141</v>
      </c>
      <c r="I7" s="16">
        <v>146</v>
      </c>
      <c r="J7" s="67">
        <v>158</v>
      </c>
      <c r="K7" s="42">
        <v>2807</v>
      </c>
      <c r="L7" s="16">
        <v>2557</v>
      </c>
      <c r="M7" s="16">
        <v>2677</v>
      </c>
      <c r="N7" s="15"/>
      <c r="O7" s="15"/>
      <c r="P7" s="15"/>
      <c r="Q7" s="15"/>
      <c r="R7" s="15"/>
      <c r="S7" s="15"/>
      <c r="T7" s="15"/>
      <c r="U7" s="15"/>
      <c r="V7" s="15"/>
      <c r="W7" s="15"/>
      <c r="X7" s="15"/>
      <c r="Y7" s="15"/>
      <c r="Z7" s="15"/>
      <c r="AA7" s="15"/>
    </row>
    <row r="8" spans="1:27" ht="17.100000000000001" customHeight="1" x14ac:dyDescent="0.25">
      <c r="A8" s="43" t="s">
        <v>145</v>
      </c>
      <c r="B8" s="48">
        <v>2859</v>
      </c>
      <c r="C8" s="16">
        <v>2337</v>
      </c>
      <c r="D8" s="67">
        <v>2682</v>
      </c>
      <c r="E8" s="16">
        <v>34</v>
      </c>
      <c r="F8" s="16">
        <v>29</v>
      </c>
      <c r="G8" s="42">
        <v>31</v>
      </c>
      <c r="H8" s="48">
        <v>194</v>
      </c>
      <c r="I8" s="16">
        <v>162</v>
      </c>
      <c r="J8" s="67">
        <v>167</v>
      </c>
      <c r="K8" s="42">
        <v>3445</v>
      </c>
      <c r="L8" s="16">
        <v>2725</v>
      </c>
      <c r="M8" s="16">
        <v>3110</v>
      </c>
      <c r="N8" s="15"/>
      <c r="O8" s="15"/>
      <c r="P8" s="15"/>
      <c r="Q8" s="15"/>
      <c r="R8" s="15"/>
      <c r="S8" s="15"/>
      <c r="T8" s="15"/>
      <c r="U8" s="15"/>
      <c r="V8" s="15"/>
      <c r="W8" s="15"/>
      <c r="X8" s="15"/>
      <c r="Y8" s="15"/>
      <c r="Z8" s="15"/>
      <c r="AA8" s="15"/>
    </row>
    <row r="9" spans="1:27" ht="17.100000000000001" customHeight="1" x14ac:dyDescent="0.25">
      <c r="A9" s="18" t="s">
        <v>171</v>
      </c>
      <c r="B9" s="48">
        <v>2682</v>
      </c>
      <c r="C9" s="16">
        <v>2551</v>
      </c>
      <c r="D9" s="67">
        <v>2849</v>
      </c>
      <c r="E9" s="16">
        <v>32</v>
      </c>
      <c r="F9" s="16">
        <v>30</v>
      </c>
      <c r="G9" s="42">
        <v>53</v>
      </c>
      <c r="H9" s="48">
        <v>153</v>
      </c>
      <c r="I9" s="16">
        <v>170</v>
      </c>
      <c r="J9" s="67">
        <v>219</v>
      </c>
      <c r="K9" s="42">
        <v>3303</v>
      </c>
      <c r="L9" s="16">
        <v>3007</v>
      </c>
      <c r="M9" s="16">
        <v>3357</v>
      </c>
      <c r="N9" s="15"/>
      <c r="O9" s="15"/>
      <c r="P9" s="15"/>
      <c r="Q9" s="15"/>
      <c r="R9" s="15"/>
      <c r="S9" s="15"/>
      <c r="T9" s="15"/>
      <c r="U9" s="15"/>
      <c r="V9" s="15"/>
      <c r="W9" s="15"/>
      <c r="X9" s="15"/>
      <c r="Y9" s="15"/>
      <c r="Z9" s="15"/>
      <c r="AA9" s="15"/>
    </row>
    <row r="10" spans="1:27" ht="17.100000000000001" customHeight="1" x14ac:dyDescent="0.25">
      <c r="A10" s="18" t="s">
        <v>172</v>
      </c>
      <c r="B10" s="48">
        <v>3097</v>
      </c>
      <c r="C10" s="16">
        <v>2984</v>
      </c>
      <c r="D10" s="67">
        <v>3016</v>
      </c>
      <c r="E10" s="16">
        <v>45</v>
      </c>
      <c r="F10" s="16">
        <v>44</v>
      </c>
      <c r="G10" s="42">
        <v>34</v>
      </c>
      <c r="H10" s="48">
        <v>202</v>
      </c>
      <c r="I10" s="16">
        <v>246</v>
      </c>
      <c r="J10" s="67">
        <v>180</v>
      </c>
      <c r="K10" s="42">
        <v>3700</v>
      </c>
      <c r="L10" s="16">
        <v>3475</v>
      </c>
      <c r="M10" s="16">
        <v>3472</v>
      </c>
      <c r="N10" s="15"/>
      <c r="O10" s="15"/>
      <c r="P10" s="15"/>
      <c r="Q10" s="15"/>
      <c r="R10" s="15"/>
      <c r="S10" s="15"/>
      <c r="T10" s="15"/>
      <c r="U10" s="15"/>
      <c r="V10" s="15"/>
      <c r="W10" s="15"/>
      <c r="X10" s="15"/>
      <c r="Y10" s="15"/>
      <c r="Z10" s="15"/>
      <c r="AA10" s="15"/>
    </row>
    <row r="11" spans="1:27" ht="17.100000000000001" customHeight="1" x14ac:dyDescent="0.25">
      <c r="A11" s="18" t="s">
        <v>173</v>
      </c>
      <c r="B11" s="48">
        <v>2840</v>
      </c>
      <c r="C11" s="16">
        <v>2754</v>
      </c>
      <c r="D11" s="67">
        <v>3050</v>
      </c>
      <c r="E11" s="16">
        <v>32</v>
      </c>
      <c r="F11" s="16">
        <v>36</v>
      </c>
      <c r="G11" s="42">
        <v>45</v>
      </c>
      <c r="H11" s="48">
        <v>204</v>
      </c>
      <c r="I11" s="16">
        <v>179</v>
      </c>
      <c r="J11" s="67">
        <v>229</v>
      </c>
      <c r="K11" s="42">
        <v>3436</v>
      </c>
      <c r="L11" s="16">
        <v>3252</v>
      </c>
      <c r="M11" s="16">
        <v>3531</v>
      </c>
      <c r="N11" s="15"/>
      <c r="O11" s="15"/>
      <c r="P11" s="15"/>
      <c r="Q11" s="15"/>
      <c r="R11" s="15"/>
      <c r="S11" s="15"/>
      <c r="T11" s="15"/>
      <c r="U11" s="15"/>
      <c r="V11" s="15"/>
      <c r="W11" s="15"/>
      <c r="X11" s="15"/>
      <c r="Y11" s="15"/>
      <c r="Z11" s="15"/>
      <c r="AA11" s="15"/>
    </row>
    <row r="12" spans="1:27" ht="17.100000000000001" customHeight="1" x14ac:dyDescent="0.25">
      <c r="A12" s="18" t="s">
        <v>174</v>
      </c>
      <c r="B12" s="48">
        <v>3254</v>
      </c>
      <c r="C12" s="16">
        <v>3271</v>
      </c>
      <c r="D12" s="67">
        <v>3351</v>
      </c>
      <c r="E12" s="16">
        <v>33</v>
      </c>
      <c r="F12" s="16">
        <v>40</v>
      </c>
      <c r="G12" s="42">
        <v>47</v>
      </c>
      <c r="H12" s="48">
        <v>212</v>
      </c>
      <c r="I12" s="16">
        <v>250</v>
      </c>
      <c r="J12" s="67">
        <v>274</v>
      </c>
      <c r="K12" s="42">
        <v>3997</v>
      </c>
      <c r="L12" s="16">
        <v>3823</v>
      </c>
      <c r="M12" s="16">
        <v>4015</v>
      </c>
      <c r="N12" s="15"/>
      <c r="O12" s="15"/>
      <c r="P12" s="15"/>
      <c r="Q12" s="15"/>
      <c r="R12" s="15"/>
      <c r="S12" s="15"/>
      <c r="T12" s="15"/>
      <c r="U12" s="15"/>
      <c r="V12" s="15"/>
      <c r="W12" s="15"/>
      <c r="X12" s="15"/>
      <c r="Y12" s="15"/>
      <c r="Z12" s="15"/>
      <c r="AA12" s="15"/>
    </row>
    <row r="13" spans="1:27" ht="17.100000000000001" customHeight="1" x14ac:dyDescent="0.25">
      <c r="A13" s="18" t="s">
        <v>177</v>
      </c>
      <c r="B13" s="48">
        <v>3286</v>
      </c>
      <c r="C13" s="16">
        <v>3184</v>
      </c>
      <c r="D13" s="67">
        <v>3385</v>
      </c>
      <c r="E13" s="16">
        <v>54</v>
      </c>
      <c r="F13" s="16">
        <v>60</v>
      </c>
      <c r="G13" s="42">
        <v>41</v>
      </c>
      <c r="H13" s="48">
        <v>276</v>
      </c>
      <c r="I13" s="16">
        <v>248</v>
      </c>
      <c r="J13" s="67">
        <v>280</v>
      </c>
      <c r="K13" s="42">
        <v>4134</v>
      </c>
      <c r="L13" s="16">
        <v>3899</v>
      </c>
      <c r="M13" s="16">
        <v>4076</v>
      </c>
      <c r="N13" s="15"/>
      <c r="O13" s="15"/>
      <c r="P13" s="15"/>
      <c r="Q13" s="15"/>
      <c r="R13" s="15"/>
      <c r="S13" s="15"/>
      <c r="T13" s="15"/>
      <c r="U13" s="15"/>
      <c r="V13" s="15"/>
      <c r="W13" s="15"/>
      <c r="X13" s="15"/>
      <c r="Y13" s="15"/>
      <c r="Z13" s="15"/>
      <c r="AA13" s="15"/>
    </row>
    <row r="14" spans="1:27" ht="17.100000000000001" customHeight="1" x14ac:dyDescent="0.25">
      <c r="A14" s="18" t="s">
        <v>178</v>
      </c>
      <c r="B14" s="48">
        <v>3098</v>
      </c>
      <c r="C14" s="16">
        <v>3033</v>
      </c>
      <c r="D14" s="67">
        <v>3073</v>
      </c>
      <c r="E14" s="16">
        <v>47</v>
      </c>
      <c r="F14" s="16">
        <v>43</v>
      </c>
      <c r="G14" s="42">
        <v>51</v>
      </c>
      <c r="H14" s="48">
        <v>228</v>
      </c>
      <c r="I14" s="16">
        <v>205</v>
      </c>
      <c r="J14" s="67">
        <v>203</v>
      </c>
      <c r="K14" s="42">
        <v>3748</v>
      </c>
      <c r="L14" s="16">
        <v>3555</v>
      </c>
      <c r="M14" s="16">
        <v>3640</v>
      </c>
      <c r="N14" s="15"/>
      <c r="O14" s="15"/>
      <c r="P14" s="15"/>
      <c r="Q14" s="15"/>
      <c r="R14" s="15"/>
      <c r="S14" s="15"/>
      <c r="T14" s="15"/>
      <c r="U14" s="15"/>
      <c r="V14" s="15"/>
      <c r="W14" s="15"/>
      <c r="X14" s="15"/>
      <c r="Y14" s="15"/>
      <c r="Z14" s="15"/>
      <c r="AA14" s="15"/>
    </row>
    <row r="15" spans="1:27" ht="17.100000000000001" customHeight="1" x14ac:dyDescent="0.25">
      <c r="A15" s="18" t="s">
        <v>201</v>
      </c>
      <c r="B15" s="48">
        <v>3329</v>
      </c>
      <c r="C15" s="16">
        <v>2914</v>
      </c>
      <c r="D15" s="67">
        <v>3012</v>
      </c>
      <c r="E15" s="16">
        <v>37</v>
      </c>
      <c r="F15" s="16">
        <v>39</v>
      </c>
      <c r="G15" s="42">
        <v>38</v>
      </c>
      <c r="H15" s="48">
        <v>190</v>
      </c>
      <c r="I15" s="16">
        <v>168</v>
      </c>
      <c r="J15" s="67">
        <v>191</v>
      </c>
      <c r="K15" s="42">
        <v>3970</v>
      </c>
      <c r="L15" s="16">
        <v>3395</v>
      </c>
      <c r="M15" s="16">
        <v>3496</v>
      </c>
      <c r="N15" s="15"/>
      <c r="O15" s="15"/>
      <c r="P15" s="15"/>
      <c r="Q15" s="15"/>
      <c r="R15" s="15"/>
      <c r="S15" s="15"/>
      <c r="T15" s="15"/>
      <c r="U15" s="15"/>
      <c r="V15" s="15"/>
      <c r="W15" s="15"/>
      <c r="X15" s="15"/>
      <c r="Y15" s="15"/>
      <c r="Z15" s="15"/>
      <c r="AA15" s="15"/>
    </row>
    <row r="16" spans="1:27" ht="17.100000000000001" customHeight="1" x14ac:dyDescent="0.25">
      <c r="A16" s="18" t="s">
        <v>210</v>
      </c>
      <c r="B16" s="48">
        <v>3071</v>
      </c>
      <c r="C16" s="16">
        <v>2768</v>
      </c>
      <c r="D16" s="67">
        <v>2815</v>
      </c>
      <c r="E16" s="16">
        <v>40</v>
      </c>
      <c r="F16" s="16">
        <v>30</v>
      </c>
      <c r="G16" s="42">
        <v>21</v>
      </c>
      <c r="H16" s="48">
        <v>174</v>
      </c>
      <c r="I16" s="16">
        <v>152</v>
      </c>
      <c r="J16" s="67">
        <v>170</v>
      </c>
      <c r="K16" s="42">
        <v>3675</v>
      </c>
      <c r="L16" s="16">
        <v>3236</v>
      </c>
      <c r="M16" s="16">
        <v>3309</v>
      </c>
      <c r="N16" s="15"/>
      <c r="O16" s="15"/>
      <c r="P16" s="15"/>
      <c r="Q16" s="15"/>
      <c r="R16" s="15"/>
      <c r="S16" s="15"/>
      <c r="T16" s="15"/>
      <c r="U16" s="15"/>
      <c r="V16" s="15"/>
      <c r="W16" s="15"/>
      <c r="X16" s="15"/>
      <c r="Y16" s="15"/>
      <c r="Z16" s="15"/>
      <c r="AA16" s="15"/>
    </row>
    <row r="17" spans="1:27" ht="17.100000000000001" customHeight="1" thickBot="1" x14ac:dyDescent="0.3">
      <c r="A17" s="24" t="s">
        <v>35</v>
      </c>
      <c r="B17" s="68">
        <f t="shared" ref="B17:M17" si="0">SUM(B6:B16)</f>
        <v>32706</v>
      </c>
      <c r="C17" s="25">
        <f t="shared" si="0"/>
        <v>30231</v>
      </c>
      <c r="D17" s="69">
        <f t="shared" si="0"/>
        <v>32226</v>
      </c>
      <c r="E17" s="25">
        <f t="shared" si="0"/>
        <v>437</v>
      </c>
      <c r="F17" s="25">
        <f t="shared" si="0"/>
        <v>421</v>
      </c>
      <c r="G17" s="25">
        <f t="shared" si="0"/>
        <v>431</v>
      </c>
      <c r="H17" s="68">
        <f t="shared" si="0"/>
        <v>2128</v>
      </c>
      <c r="I17" s="25">
        <f t="shared" si="0"/>
        <v>2090</v>
      </c>
      <c r="J17" s="69">
        <f t="shared" si="0"/>
        <v>2241</v>
      </c>
      <c r="K17" s="25">
        <f t="shared" si="0"/>
        <v>39610</v>
      </c>
      <c r="L17" s="25">
        <f t="shared" si="0"/>
        <v>35467</v>
      </c>
      <c r="M17" s="25">
        <f t="shared" si="0"/>
        <v>37823</v>
      </c>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3">
      <c r="A19" s="13" t="s">
        <v>183</v>
      </c>
      <c r="B19" s="13"/>
      <c r="C19" s="13"/>
      <c r="D19" s="13"/>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thickBot="1" x14ac:dyDescent="0.35">
      <c r="A20" s="13"/>
      <c r="B20" s="14"/>
      <c r="C20" s="14"/>
      <c r="D20" s="14"/>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259" t="s">
        <v>42</v>
      </c>
      <c r="B21" s="256" t="s">
        <v>6</v>
      </c>
      <c r="C21" s="257"/>
      <c r="D21" s="258"/>
      <c r="E21" s="256" t="s">
        <v>31</v>
      </c>
      <c r="F21" s="257"/>
      <c r="G21" s="258"/>
      <c r="H21" s="256" t="s">
        <v>18</v>
      </c>
      <c r="I21" s="257"/>
      <c r="J21" s="258"/>
      <c r="K21" s="257" t="s">
        <v>20</v>
      </c>
      <c r="L21" s="257"/>
      <c r="M21" s="257"/>
      <c r="N21" s="15"/>
      <c r="O21" s="15"/>
      <c r="P21" s="15"/>
      <c r="Q21" s="15"/>
      <c r="R21" s="15"/>
      <c r="S21" s="15"/>
      <c r="T21" s="15"/>
      <c r="U21" s="15"/>
      <c r="V21" s="15"/>
      <c r="W21" s="15"/>
      <c r="X21" s="15"/>
      <c r="Y21" s="15"/>
      <c r="Z21" s="15"/>
      <c r="AA21" s="15"/>
    </row>
    <row r="22" spans="1:27" ht="24.75" customHeight="1" x14ac:dyDescent="0.25">
      <c r="A22" s="263"/>
      <c r="B22" s="261" t="s">
        <v>164</v>
      </c>
      <c r="C22" s="262"/>
      <c r="D22" s="262"/>
      <c r="E22" s="262"/>
      <c r="F22" s="262"/>
      <c r="G22" s="262"/>
      <c r="H22" s="262"/>
      <c r="I22" s="262"/>
      <c r="J22" s="262"/>
      <c r="K22" s="262"/>
      <c r="L22" s="262"/>
      <c r="M22" s="262"/>
      <c r="N22" s="15"/>
      <c r="O22" s="15"/>
      <c r="P22" s="15"/>
      <c r="Q22" s="15"/>
      <c r="R22" s="15"/>
      <c r="S22" s="15"/>
      <c r="T22" s="15"/>
      <c r="U22" s="15"/>
      <c r="V22" s="15"/>
      <c r="W22" s="15"/>
      <c r="X22" s="15"/>
      <c r="Y22" s="15"/>
      <c r="Z22" s="15"/>
      <c r="AA22" s="15"/>
    </row>
    <row r="23" spans="1:27" ht="18.899999999999999" customHeight="1" x14ac:dyDescent="0.25">
      <c r="A23" s="260"/>
      <c r="B23" s="77" t="s">
        <v>162</v>
      </c>
      <c r="C23" s="75" t="s">
        <v>163</v>
      </c>
      <c r="D23" s="78"/>
      <c r="E23" s="74" t="s">
        <v>162</v>
      </c>
      <c r="F23" s="75" t="s">
        <v>163</v>
      </c>
      <c r="G23" s="74"/>
      <c r="H23" s="77" t="s">
        <v>162</v>
      </c>
      <c r="I23" s="75" t="s">
        <v>163</v>
      </c>
      <c r="J23" s="78"/>
      <c r="K23" s="74" t="s">
        <v>162</v>
      </c>
      <c r="L23" s="74" t="s">
        <v>163</v>
      </c>
      <c r="M23" s="74"/>
      <c r="N23" s="15"/>
      <c r="O23" s="15"/>
      <c r="P23" s="15"/>
      <c r="Q23" s="15"/>
      <c r="R23" s="15"/>
      <c r="S23" s="15"/>
      <c r="T23" s="15"/>
      <c r="U23" s="15"/>
      <c r="V23" s="15"/>
      <c r="W23" s="15"/>
      <c r="X23" s="15"/>
      <c r="Y23" s="15"/>
      <c r="Z23" s="15"/>
      <c r="AA23" s="15"/>
    </row>
    <row r="24" spans="1:27" ht="17.100000000000001" customHeight="1" x14ac:dyDescent="0.25">
      <c r="A24" s="18" t="s">
        <v>50</v>
      </c>
      <c r="B24" s="79">
        <f t="shared" ref="B24:B33" si="1">(D6/B6)-1</f>
        <v>-5.4378531073446368E-2</v>
      </c>
      <c r="C24" s="37">
        <f t="shared" ref="C24:C33" si="2">(D6/C6)-1</f>
        <v>0.20576316974335884</v>
      </c>
      <c r="D24" s="166"/>
      <c r="E24" s="37">
        <f t="shared" ref="E24:E33" si="3">(G6/E6)-1</f>
        <v>-6.6666666666666652E-2</v>
      </c>
      <c r="F24" s="37">
        <f t="shared" ref="F24:F33" si="4">(G6/F6)-1</f>
        <v>5.0000000000000044E-2</v>
      </c>
      <c r="H24" s="79">
        <f t="shared" ref="H24:H33" si="5">(J6/H6)-1</f>
        <v>0.10389610389610393</v>
      </c>
      <c r="I24" s="37">
        <f t="shared" ref="I24:I33" si="6">(J6/I6)-1</f>
        <v>3.6585365853658569E-2</v>
      </c>
      <c r="J24" s="166"/>
      <c r="K24" s="37">
        <f t="shared" ref="K24:K33" si="7">(M6/K6)-1</f>
        <v>-7.5110456553755478E-2</v>
      </c>
      <c r="L24" s="37">
        <f t="shared" ref="L24:L33" si="8">(M6/L6)-1</f>
        <v>0.23476209201730236</v>
      </c>
      <c r="M24" s="15"/>
      <c r="N24" s="15"/>
      <c r="O24" s="15"/>
      <c r="P24" s="15"/>
      <c r="Q24" s="15"/>
      <c r="R24" s="15"/>
      <c r="S24" s="15"/>
      <c r="T24" s="15"/>
      <c r="U24" s="15"/>
      <c r="V24" s="15"/>
      <c r="W24" s="15"/>
      <c r="X24" s="15"/>
      <c r="Y24" s="15"/>
      <c r="Z24" s="15"/>
      <c r="AA24" s="15"/>
    </row>
    <row r="25" spans="1:27" ht="17.100000000000001" customHeight="1" x14ac:dyDescent="0.25">
      <c r="A25" s="18" t="s">
        <v>154</v>
      </c>
      <c r="B25" s="79">
        <f t="shared" si="1"/>
        <v>-1.8235793044953374E-2</v>
      </c>
      <c r="C25" s="37">
        <f t="shared" si="2"/>
        <v>4.5618789521228553E-2</v>
      </c>
      <c r="D25" s="166"/>
      <c r="E25" s="37">
        <f t="shared" si="3"/>
        <v>-0.26315789473684215</v>
      </c>
      <c r="F25" s="37">
        <f t="shared" si="4"/>
        <v>-6.6666666666666652E-2</v>
      </c>
      <c r="H25" s="79">
        <f t="shared" si="5"/>
        <v>0.12056737588652489</v>
      </c>
      <c r="I25" s="37">
        <f t="shared" si="6"/>
        <v>8.2191780821917915E-2</v>
      </c>
      <c r="J25" s="166"/>
      <c r="K25" s="37">
        <f t="shared" si="7"/>
        <v>-4.6312789454934111E-2</v>
      </c>
      <c r="L25" s="37">
        <f t="shared" si="8"/>
        <v>4.6929996089166925E-2</v>
      </c>
      <c r="M25" s="15"/>
      <c r="N25" s="15"/>
      <c r="O25" s="15"/>
      <c r="P25" s="15"/>
      <c r="Q25" s="15"/>
      <c r="R25" s="15"/>
      <c r="S25" s="15"/>
      <c r="T25" s="15"/>
      <c r="U25" s="15"/>
      <c r="V25" s="15"/>
      <c r="W25" s="15"/>
      <c r="X25" s="15"/>
      <c r="Y25" s="15"/>
      <c r="Z25" s="15"/>
      <c r="AA25" s="15"/>
    </row>
    <row r="26" spans="1:27" ht="17.100000000000001" customHeight="1" x14ac:dyDescent="0.25">
      <c r="A26" s="41" t="s">
        <v>145</v>
      </c>
      <c r="B26" s="79">
        <f t="shared" si="1"/>
        <v>-6.1909758656872982E-2</v>
      </c>
      <c r="C26" s="37">
        <f t="shared" si="2"/>
        <v>0.14762516046213103</v>
      </c>
      <c r="D26" s="166"/>
      <c r="E26" s="37">
        <f t="shared" si="3"/>
        <v>-8.8235294117647078E-2</v>
      </c>
      <c r="F26" s="37">
        <f t="shared" si="4"/>
        <v>6.8965517241379226E-2</v>
      </c>
      <c r="H26" s="79">
        <f t="shared" si="5"/>
        <v>-0.13917525773195871</v>
      </c>
      <c r="I26" s="37">
        <f t="shared" si="6"/>
        <v>3.0864197530864113E-2</v>
      </c>
      <c r="J26" s="166"/>
      <c r="K26" s="37">
        <f t="shared" si="7"/>
        <v>-9.7242380261248207E-2</v>
      </c>
      <c r="L26" s="37">
        <f t="shared" si="8"/>
        <v>0.14128440366972472</v>
      </c>
      <c r="M26" s="15"/>
      <c r="N26" s="15"/>
      <c r="O26" s="15"/>
      <c r="P26" s="15"/>
      <c r="Q26" s="15"/>
      <c r="R26" s="15"/>
      <c r="S26" s="15"/>
      <c r="T26" s="15"/>
      <c r="U26" s="15"/>
      <c r="V26" s="15"/>
      <c r="W26" s="15"/>
      <c r="X26" s="15"/>
      <c r="Y26" s="15"/>
      <c r="Z26" s="15"/>
      <c r="AA26" s="15"/>
    </row>
    <row r="27" spans="1:27" ht="17.100000000000001" customHeight="1" x14ac:dyDescent="0.25">
      <c r="A27" s="18" t="s">
        <v>171</v>
      </c>
      <c r="B27" s="79">
        <f t="shared" si="1"/>
        <v>6.2266964951528614E-2</v>
      </c>
      <c r="C27" s="37">
        <f t="shared" si="2"/>
        <v>0.11681693453547637</v>
      </c>
      <c r="D27" s="166"/>
      <c r="E27" s="37">
        <f t="shared" si="3"/>
        <v>0.65625</v>
      </c>
      <c r="F27" s="37">
        <f t="shared" si="4"/>
        <v>0.76666666666666661</v>
      </c>
      <c r="H27" s="79">
        <f t="shared" si="5"/>
        <v>0.43137254901960786</v>
      </c>
      <c r="I27" s="37">
        <f t="shared" si="6"/>
        <v>0.28823529411764715</v>
      </c>
      <c r="J27" s="166"/>
      <c r="K27" s="37">
        <f t="shared" si="7"/>
        <v>1.6348773841961872E-2</v>
      </c>
      <c r="L27" s="37">
        <f t="shared" si="8"/>
        <v>0.11639507815098105</v>
      </c>
      <c r="M27" s="15"/>
      <c r="N27" s="15"/>
      <c r="O27" s="15"/>
      <c r="P27" s="15"/>
      <c r="Q27" s="15"/>
      <c r="R27" s="15"/>
      <c r="S27" s="15"/>
      <c r="T27" s="15"/>
      <c r="U27" s="15"/>
      <c r="V27" s="15"/>
      <c r="W27" s="15"/>
      <c r="X27" s="15"/>
      <c r="Y27" s="15"/>
      <c r="Z27" s="15"/>
      <c r="AA27" s="15"/>
    </row>
    <row r="28" spans="1:27" ht="17.100000000000001" customHeight="1" x14ac:dyDescent="0.25">
      <c r="A28" s="18" t="s">
        <v>172</v>
      </c>
      <c r="B28" s="79">
        <f t="shared" si="1"/>
        <v>-2.6154342912495965E-2</v>
      </c>
      <c r="C28" s="37">
        <f t="shared" si="2"/>
        <v>1.072386058981234E-2</v>
      </c>
      <c r="D28" s="166"/>
      <c r="E28" s="37">
        <f t="shared" si="3"/>
        <v>-0.24444444444444446</v>
      </c>
      <c r="F28" s="37">
        <f t="shared" si="4"/>
        <v>-0.22727272727272729</v>
      </c>
      <c r="H28" s="79">
        <f t="shared" si="5"/>
        <v>-0.1089108910891089</v>
      </c>
      <c r="I28" s="37">
        <f t="shared" si="6"/>
        <v>-0.26829268292682928</v>
      </c>
      <c r="J28" s="166"/>
      <c r="K28" s="37">
        <f t="shared" si="7"/>
        <v>-6.1621621621621658E-2</v>
      </c>
      <c r="L28" s="37">
        <f t="shared" si="8"/>
        <v>-8.6330935251799357E-4</v>
      </c>
      <c r="M28" s="15"/>
      <c r="N28" s="15"/>
      <c r="O28" s="15"/>
      <c r="P28" s="15"/>
      <c r="Q28" s="15"/>
      <c r="R28" s="15"/>
      <c r="S28" s="15"/>
      <c r="T28" s="15"/>
      <c r="U28" s="15"/>
      <c r="V28" s="15"/>
      <c r="W28" s="15"/>
      <c r="X28" s="15"/>
      <c r="Y28" s="15"/>
      <c r="Z28" s="15"/>
      <c r="AA28" s="15"/>
    </row>
    <row r="29" spans="1:27" ht="17.100000000000001" customHeight="1" x14ac:dyDescent="0.25">
      <c r="A29" s="18" t="s">
        <v>173</v>
      </c>
      <c r="B29" s="79">
        <f t="shared" si="1"/>
        <v>7.3943661971830998E-2</v>
      </c>
      <c r="C29" s="37">
        <f t="shared" si="2"/>
        <v>0.10748002904865639</v>
      </c>
      <c r="D29" s="166"/>
      <c r="E29" s="37">
        <f t="shared" si="3"/>
        <v>0.40625</v>
      </c>
      <c r="F29" s="37">
        <f t="shared" si="4"/>
        <v>0.25</v>
      </c>
      <c r="H29" s="79">
        <f t="shared" si="5"/>
        <v>0.12254901960784315</v>
      </c>
      <c r="I29" s="37">
        <f t="shared" si="6"/>
        <v>0.27932960893854752</v>
      </c>
      <c r="J29" s="166"/>
      <c r="K29" s="37">
        <f t="shared" si="7"/>
        <v>2.7648428405122161E-2</v>
      </c>
      <c r="L29" s="37">
        <f t="shared" si="8"/>
        <v>8.5793357933579228E-2</v>
      </c>
      <c r="M29" s="15"/>
      <c r="N29" s="15"/>
      <c r="O29" s="15"/>
      <c r="P29" s="15"/>
      <c r="Q29" s="15"/>
      <c r="R29" s="15"/>
      <c r="S29" s="15"/>
      <c r="T29" s="15"/>
      <c r="U29" s="15"/>
      <c r="V29" s="15"/>
      <c r="W29" s="15"/>
      <c r="X29" s="15"/>
      <c r="Y29" s="15"/>
      <c r="Z29" s="15"/>
      <c r="AA29" s="15"/>
    </row>
    <row r="30" spans="1:27" ht="17.100000000000001" customHeight="1" x14ac:dyDescent="0.25">
      <c r="A30" s="18" t="s">
        <v>174</v>
      </c>
      <c r="B30" s="79">
        <f t="shared" si="1"/>
        <v>2.9809465273509472E-2</v>
      </c>
      <c r="C30" s="37">
        <f t="shared" si="2"/>
        <v>2.4457352491592754E-2</v>
      </c>
      <c r="D30" s="166"/>
      <c r="E30" s="37">
        <f t="shared" si="3"/>
        <v>0.42424242424242431</v>
      </c>
      <c r="F30" s="37">
        <f t="shared" si="4"/>
        <v>0.17500000000000004</v>
      </c>
      <c r="H30" s="79">
        <f t="shared" si="5"/>
        <v>0.29245283018867929</v>
      </c>
      <c r="I30" s="37">
        <f t="shared" si="6"/>
        <v>9.6000000000000085E-2</v>
      </c>
      <c r="J30" s="166"/>
      <c r="K30" s="37">
        <f t="shared" si="7"/>
        <v>4.5033775331497772E-3</v>
      </c>
      <c r="L30" s="37">
        <f t="shared" si="8"/>
        <v>5.0222338477635464E-2</v>
      </c>
      <c r="M30" s="15"/>
      <c r="N30" s="15"/>
      <c r="O30" s="15"/>
      <c r="P30" s="15"/>
      <c r="Q30" s="15"/>
      <c r="R30" s="15"/>
      <c r="S30" s="15"/>
      <c r="T30" s="15"/>
      <c r="U30" s="15"/>
      <c r="V30" s="15"/>
      <c r="W30" s="15"/>
      <c r="X30" s="15"/>
      <c r="Y30" s="15"/>
      <c r="Z30" s="15"/>
      <c r="AA30" s="15"/>
    </row>
    <row r="31" spans="1:27" ht="17.100000000000001" customHeight="1" x14ac:dyDescent="0.25">
      <c r="A31" s="18" t="s">
        <v>177</v>
      </c>
      <c r="B31" s="79">
        <f t="shared" si="1"/>
        <v>3.0127814972610967E-2</v>
      </c>
      <c r="C31" s="37">
        <f t="shared" si="2"/>
        <v>6.3128140703517577E-2</v>
      </c>
      <c r="D31" s="166"/>
      <c r="E31" s="37">
        <f t="shared" si="3"/>
        <v>-0.2407407407407407</v>
      </c>
      <c r="F31" s="37">
        <f t="shared" si="4"/>
        <v>-0.31666666666666665</v>
      </c>
      <c r="H31" s="79">
        <f t="shared" si="5"/>
        <v>1.449275362318847E-2</v>
      </c>
      <c r="I31" s="37">
        <f t="shared" si="6"/>
        <v>0.12903225806451624</v>
      </c>
      <c r="J31" s="166"/>
      <c r="K31" s="37">
        <f t="shared" si="7"/>
        <v>-1.4029995162070596E-2</v>
      </c>
      <c r="L31" s="37">
        <f t="shared" si="8"/>
        <v>4.5396255450115497E-2</v>
      </c>
      <c r="M31" s="15"/>
      <c r="N31" s="15"/>
      <c r="O31" s="15"/>
      <c r="P31" s="15"/>
      <c r="Q31" s="15"/>
      <c r="R31" s="15"/>
      <c r="S31" s="15"/>
      <c r="T31" s="15"/>
      <c r="U31" s="15"/>
      <c r="V31" s="15"/>
      <c r="W31" s="15"/>
      <c r="X31" s="15"/>
      <c r="Y31" s="15"/>
      <c r="Z31" s="15"/>
      <c r="AA31" s="15"/>
    </row>
    <row r="32" spans="1:27" ht="17.100000000000001" customHeight="1" x14ac:dyDescent="0.25">
      <c r="A32" s="18" t="s">
        <v>178</v>
      </c>
      <c r="B32" s="79">
        <f t="shared" si="1"/>
        <v>-8.0697224015493507E-3</v>
      </c>
      <c r="C32" s="37">
        <f t="shared" si="2"/>
        <v>1.3188262446422794E-2</v>
      </c>
      <c r="D32" s="166"/>
      <c r="E32" s="37">
        <f t="shared" si="3"/>
        <v>8.5106382978723305E-2</v>
      </c>
      <c r="F32" s="37">
        <f t="shared" si="4"/>
        <v>0.18604651162790709</v>
      </c>
      <c r="H32" s="79">
        <f t="shared" si="5"/>
        <v>-0.10964912280701755</v>
      </c>
      <c r="I32" s="37">
        <f t="shared" si="6"/>
        <v>-9.7560975609756184E-3</v>
      </c>
      <c r="J32" s="166"/>
      <c r="K32" s="37">
        <f t="shared" si="7"/>
        <v>-2.8815368196371427E-2</v>
      </c>
      <c r="L32" s="37">
        <f t="shared" si="8"/>
        <v>2.3909985935302469E-2</v>
      </c>
      <c r="M32" s="15"/>
      <c r="N32" s="15"/>
      <c r="O32" s="15"/>
      <c r="P32" s="15"/>
      <c r="Q32" s="15"/>
      <c r="R32" s="15"/>
      <c r="S32" s="15"/>
      <c r="T32" s="15"/>
      <c r="U32" s="15"/>
      <c r="V32" s="15"/>
      <c r="W32" s="15"/>
      <c r="X32" s="15"/>
      <c r="Y32" s="15"/>
      <c r="Z32" s="15"/>
      <c r="AA32" s="15"/>
    </row>
    <row r="33" spans="1:27" ht="17.100000000000001" customHeight="1" x14ac:dyDescent="0.25">
      <c r="A33" s="18" t="s">
        <v>201</v>
      </c>
      <c r="B33" s="79">
        <f t="shared" si="1"/>
        <v>-9.5223790928206653E-2</v>
      </c>
      <c r="C33" s="37">
        <f t="shared" si="2"/>
        <v>3.3630748112559949E-2</v>
      </c>
      <c r="E33" s="37">
        <f t="shared" si="3"/>
        <v>2.7027027027026973E-2</v>
      </c>
      <c r="F33" s="37">
        <f t="shared" si="4"/>
        <v>-2.5641025641025661E-2</v>
      </c>
      <c r="H33" s="79">
        <f t="shared" si="5"/>
        <v>5.2631578947368585E-3</v>
      </c>
      <c r="I33" s="37">
        <f t="shared" si="6"/>
        <v>0.13690476190476186</v>
      </c>
      <c r="K33" s="37">
        <f t="shared" si="7"/>
        <v>-0.1193954659949622</v>
      </c>
      <c r="L33" s="37">
        <f t="shared" si="8"/>
        <v>2.9749631811487376E-2</v>
      </c>
      <c r="M33" s="15"/>
      <c r="N33" s="15"/>
      <c r="O33" s="15"/>
      <c r="P33" s="15"/>
      <c r="Q33" s="15"/>
      <c r="R33" s="15"/>
      <c r="S33" s="15"/>
      <c r="T33" s="15"/>
      <c r="U33" s="15"/>
      <c r="V33" s="15"/>
      <c r="W33" s="15"/>
      <c r="X33" s="15"/>
      <c r="Y33" s="15"/>
      <c r="Z33" s="15"/>
      <c r="AA33" s="15"/>
    </row>
    <row r="34" spans="1:27" x14ac:dyDescent="0.25">
      <c r="A34" s="18" t="s">
        <v>210</v>
      </c>
      <c r="B34" s="79">
        <f t="shared" ref="B34" si="9">(D16/B16)-1</f>
        <v>-8.3360468902637597E-2</v>
      </c>
      <c r="C34" s="37">
        <f t="shared" ref="C34" si="10">(D16/C16)-1</f>
        <v>1.6979768786127059E-2</v>
      </c>
      <c r="E34" s="79">
        <f t="shared" ref="E34" si="11">(G16/E16)-1</f>
        <v>-0.47499999999999998</v>
      </c>
      <c r="F34" s="37">
        <f t="shared" ref="F34" si="12">(G16/F16)-1</f>
        <v>-0.30000000000000004</v>
      </c>
      <c r="H34" s="79">
        <f t="shared" ref="H34" si="13">(J16/H16)-1</f>
        <v>-2.2988505747126409E-2</v>
      </c>
      <c r="I34" s="37">
        <f t="shared" ref="I34" si="14">(J16/I16)-1</f>
        <v>0.11842105263157898</v>
      </c>
      <c r="K34" s="79">
        <f t="shared" ref="K34" si="15">(M16/K16)-1</f>
        <v>-9.959183673469385E-2</v>
      </c>
      <c r="L34" s="37">
        <f t="shared" ref="L34" si="16">(M16/L16)-1</f>
        <v>2.2558714462299179E-2</v>
      </c>
    </row>
    <row r="35" spans="1:27" ht="17.100000000000001" customHeight="1" thickBot="1" x14ac:dyDescent="0.3">
      <c r="A35" s="24" t="s">
        <v>35</v>
      </c>
      <c r="B35" s="80">
        <f t="shared" ref="B35" si="17">(D17/B17)-1</f>
        <v>-1.4676206200697095E-2</v>
      </c>
      <c r="C35" s="76">
        <f t="shared" ref="C35" si="18">(D17/C17)-1</f>
        <v>6.5991862657536871E-2</v>
      </c>
      <c r="D35" s="193"/>
      <c r="E35" s="76">
        <f t="shared" ref="E35" si="19">(G17/E17)-1</f>
        <v>-1.3729977116704761E-2</v>
      </c>
      <c r="F35" s="76">
        <f t="shared" ref="F35" si="20">(G17/F17)-1</f>
        <v>2.3752969121140222E-2</v>
      </c>
      <c r="G35" s="194"/>
      <c r="H35" s="80">
        <f t="shared" ref="H35" si="21">(J17/H17)-1</f>
        <v>5.3101503759398483E-2</v>
      </c>
      <c r="I35" s="76">
        <f t="shared" ref="I35" si="22">(J17/I17)-1</f>
        <v>7.2248803827751118E-2</v>
      </c>
      <c r="J35" s="193"/>
      <c r="K35" s="76">
        <f t="shared" ref="K35" si="23">(M17/K17)-1</f>
        <v>-4.5114869982327721E-2</v>
      </c>
      <c r="L35" s="76">
        <f t="shared" ref="L35" si="24">(M17/L17)-1</f>
        <v>6.6427947105760277E-2</v>
      </c>
      <c r="M35" s="169"/>
      <c r="N35" s="15"/>
      <c r="O35" s="15"/>
      <c r="P35" s="15"/>
      <c r="Q35" s="15"/>
      <c r="R35" s="15"/>
      <c r="S35" s="15"/>
      <c r="T35" s="15"/>
      <c r="U35" s="15"/>
      <c r="V35" s="15"/>
      <c r="W35" s="15"/>
      <c r="X35" s="15"/>
      <c r="Y35" s="15"/>
      <c r="Z35" s="15"/>
      <c r="AA35" s="15"/>
    </row>
    <row r="36" spans="1:27" ht="18.899999999999999" customHeight="1"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ht="18.899999999999999" customHeight="1"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ht="18.899999999999999" customHeight="1"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27" ht="18.899999999999999" customHeight="1"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27"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spans="1:27"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sheetData>
  <sheetProtection algorithmName="SHA-512" hashValue="uXYP657NOlD56QZGSX3Knlquxz1Mqbmgsjy6k8AVBYMZpYbUz5G26UgAq7VswHSrPg9rQslC356Z8dgcIIHa3w==" saltValue="mKMRn9Bdly1F1kDT8lV9tA==" spinCount="100000" sheet="1" objects="1" scenarios="1" selectLockedCells="1" selectUnlockedCells="1"/>
  <mergeCells count="11">
    <mergeCell ref="K21:M21"/>
    <mergeCell ref="B22:M22"/>
    <mergeCell ref="A21:A23"/>
    <mergeCell ref="B21:D21"/>
    <mergeCell ref="E21:G21"/>
    <mergeCell ref="H21:J21"/>
    <mergeCell ref="A4:A5"/>
    <mergeCell ref="B4:D4"/>
    <mergeCell ref="E4:G4"/>
    <mergeCell ref="H4:J4"/>
    <mergeCell ref="K4:M4"/>
  </mergeCells>
  <phoneticPr fontId="19"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7:M17"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34"/>
  <sheetViews>
    <sheetView showGridLines="0" zoomScaleNormal="100" workbookViewId="0">
      <selection activeCell="O4" sqref="O4"/>
    </sheetView>
  </sheetViews>
  <sheetFormatPr defaultColWidth="9.109375" defaultRowHeight="13.8" x14ac:dyDescent="0.25"/>
  <cols>
    <col min="1" max="1" width="18.6640625" style="162" customWidth="1"/>
    <col min="2" max="13" width="7.88671875" style="162" customWidth="1"/>
    <col min="14" max="14" width="1.44140625" style="162" customWidth="1"/>
    <col min="15" max="16384" width="9.109375" style="162"/>
  </cols>
  <sheetData>
    <row r="1" spans="1:27" ht="5.25" customHeight="1" x14ac:dyDescent="0.25"/>
    <row r="2" spans="1:27" ht="18.899999999999999" customHeight="1" x14ac:dyDescent="0.3">
      <c r="A2" s="13" t="s">
        <v>184</v>
      </c>
      <c r="B2" s="13"/>
      <c r="C2" s="13"/>
      <c r="D2" s="13"/>
      <c r="E2" s="13"/>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64" t="s">
        <v>209</v>
      </c>
      <c r="B4" s="256" t="s">
        <v>6</v>
      </c>
      <c r="C4" s="257"/>
      <c r="D4" s="258"/>
      <c r="E4" s="257" t="s">
        <v>31</v>
      </c>
      <c r="F4" s="257"/>
      <c r="G4" s="257"/>
      <c r="H4" s="256" t="s">
        <v>18</v>
      </c>
      <c r="I4" s="257"/>
      <c r="J4" s="258"/>
      <c r="K4" s="257" t="s">
        <v>20</v>
      </c>
      <c r="L4" s="257"/>
      <c r="M4" s="257"/>
      <c r="N4" s="15"/>
      <c r="O4" s="15"/>
      <c r="P4" s="15"/>
      <c r="Q4" s="15"/>
      <c r="R4" s="15"/>
      <c r="S4" s="15"/>
      <c r="T4" s="15"/>
      <c r="U4" s="15"/>
      <c r="V4" s="15"/>
      <c r="W4" s="15"/>
      <c r="X4" s="15"/>
      <c r="Y4" s="15"/>
      <c r="Z4" s="15"/>
      <c r="AA4" s="15"/>
    </row>
    <row r="5" spans="1:27" ht="30" customHeight="1" x14ac:dyDescent="0.25">
      <c r="A5" s="265"/>
      <c r="B5" s="70">
        <v>2022</v>
      </c>
      <c r="C5" s="71">
        <v>2023</v>
      </c>
      <c r="D5" s="82" t="s">
        <v>135</v>
      </c>
      <c r="E5" s="71">
        <v>2022</v>
      </c>
      <c r="F5" s="71">
        <v>2023</v>
      </c>
      <c r="G5" s="81" t="s">
        <v>135</v>
      </c>
      <c r="H5" s="70">
        <v>2022</v>
      </c>
      <c r="I5" s="71">
        <v>2023</v>
      </c>
      <c r="J5" s="82" t="s">
        <v>135</v>
      </c>
      <c r="K5" s="71">
        <v>2022</v>
      </c>
      <c r="L5" s="71">
        <v>2023</v>
      </c>
      <c r="M5" s="81" t="s">
        <v>135</v>
      </c>
      <c r="N5" s="15"/>
      <c r="O5" s="15"/>
      <c r="P5" s="15"/>
      <c r="Q5" s="15"/>
      <c r="R5" s="15"/>
      <c r="S5" s="15"/>
      <c r="T5" s="15"/>
      <c r="U5" s="15"/>
      <c r="V5" s="15"/>
      <c r="W5" s="15"/>
      <c r="X5" s="15"/>
      <c r="Y5" s="15"/>
      <c r="Z5" s="15"/>
      <c r="AA5" s="15"/>
    </row>
    <row r="6" spans="1:27" ht="18.899999999999999" customHeight="1" x14ac:dyDescent="0.25">
      <c r="A6" s="18" t="s">
        <v>43</v>
      </c>
      <c r="B6" s="154">
        <v>4411</v>
      </c>
      <c r="C6" s="155">
        <v>4741</v>
      </c>
      <c r="D6" s="49">
        <f>(C6/B6)-1</f>
        <v>7.4812967581047385E-2</v>
      </c>
      <c r="E6" s="16">
        <v>57</v>
      </c>
      <c r="F6" s="16">
        <v>52</v>
      </c>
      <c r="G6" s="17">
        <f>(F6/E6)-1</f>
        <v>-8.7719298245614086E-2</v>
      </c>
      <c r="H6" s="48">
        <v>245</v>
      </c>
      <c r="I6" s="16">
        <v>281</v>
      </c>
      <c r="J6" s="49">
        <f>(I6/H6)-1</f>
        <v>0.14693877551020407</v>
      </c>
      <c r="K6" s="16">
        <v>5132</v>
      </c>
      <c r="L6" s="16">
        <v>5473</v>
      </c>
      <c r="M6" s="29">
        <f>(L6/K6)-1</f>
        <v>6.6445830085736457E-2</v>
      </c>
      <c r="N6" s="15"/>
      <c r="O6" s="15"/>
      <c r="P6" s="15"/>
      <c r="Q6" s="15"/>
      <c r="R6" s="15"/>
      <c r="S6" s="15"/>
      <c r="T6" s="15"/>
      <c r="U6" s="15"/>
      <c r="V6" s="15"/>
      <c r="W6" s="15"/>
      <c r="X6" s="15"/>
      <c r="Y6" s="15"/>
      <c r="Z6" s="15"/>
      <c r="AA6" s="15"/>
    </row>
    <row r="7" spans="1:27" ht="18.899999999999999" customHeight="1" x14ac:dyDescent="0.25">
      <c r="A7" s="18" t="s">
        <v>44</v>
      </c>
      <c r="B7" s="154">
        <v>4301</v>
      </c>
      <c r="C7" s="155">
        <v>4592</v>
      </c>
      <c r="D7" s="49">
        <f t="shared" ref="D7:D12" si="0">(C7/B7)-1</f>
        <v>6.7658684026970395E-2</v>
      </c>
      <c r="E7" s="16">
        <v>45</v>
      </c>
      <c r="F7" s="16">
        <v>39</v>
      </c>
      <c r="G7" s="17">
        <f t="shared" ref="G7:G12" si="1">(F7/E7)-1</f>
        <v>-0.1333333333333333</v>
      </c>
      <c r="H7" s="48">
        <v>271</v>
      </c>
      <c r="I7" s="16">
        <v>270</v>
      </c>
      <c r="J7" s="49">
        <f t="shared" ref="J7:J12" si="2">(I7/H7)-1</f>
        <v>-3.6900369003689537E-3</v>
      </c>
      <c r="K7" s="16">
        <v>4997</v>
      </c>
      <c r="L7" s="16">
        <v>5352</v>
      </c>
      <c r="M7" s="29">
        <f t="shared" ref="M7:M12" si="3">(L7/K7)-1</f>
        <v>7.1042625575345131E-2</v>
      </c>
      <c r="N7" s="15"/>
      <c r="O7" s="15"/>
      <c r="P7" s="15"/>
      <c r="Q7" s="15"/>
      <c r="R7" s="15"/>
      <c r="S7" s="15"/>
      <c r="T7" s="15"/>
      <c r="U7" s="15"/>
      <c r="V7" s="15"/>
      <c r="W7" s="15"/>
      <c r="X7" s="15"/>
      <c r="Y7" s="15"/>
      <c r="Z7" s="15"/>
      <c r="AA7" s="15"/>
    </row>
    <row r="8" spans="1:27" ht="18.899999999999999" customHeight="1" x14ac:dyDescent="0.25">
      <c r="A8" s="18" t="s">
        <v>45</v>
      </c>
      <c r="B8" s="154">
        <v>4316</v>
      </c>
      <c r="C8" s="155">
        <v>4636</v>
      </c>
      <c r="D8" s="49">
        <f t="shared" si="0"/>
        <v>7.4142724745134281E-2</v>
      </c>
      <c r="E8" s="16">
        <v>44</v>
      </c>
      <c r="F8" s="16">
        <v>38</v>
      </c>
      <c r="G8" s="17">
        <f t="shared" si="1"/>
        <v>-0.13636363636363635</v>
      </c>
      <c r="H8" s="48">
        <v>250</v>
      </c>
      <c r="I8" s="16">
        <v>290</v>
      </c>
      <c r="J8" s="49">
        <f t="shared" si="2"/>
        <v>0.15999999999999992</v>
      </c>
      <c r="K8" s="16">
        <v>5054</v>
      </c>
      <c r="L8" s="16">
        <v>5370</v>
      </c>
      <c r="M8" s="29">
        <f t="shared" si="3"/>
        <v>6.2524732884843726E-2</v>
      </c>
      <c r="N8" s="15"/>
      <c r="O8" s="15"/>
      <c r="P8" s="15"/>
      <c r="Q8" s="15"/>
      <c r="R8" s="15"/>
      <c r="S8" s="15"/>
      <c r="T8" s="15"/>
      <c r="U8" s="15"/>
      <c r="V8" s="15"/>
      <c r="W8" s="15"/>
      <c r="X8" s="15"/>
      <c r="Y8" s="15"/>
      <c r="Z8" s="15"/>
      <c r="AA8" s="15"/>
    </row>
    <row r="9" spans="1:27" ht="18.899999999999999" customHeight="1" x14ac:dyDescent="0.25">
      <c r="A9" s="18" t="s">
        <v>46</v>
      </c>
      <c r="B9" s="154">
        <v>4285</v>
      </c>
      <c r="C9" s="155">
        <v>4579</v>
      </c>
      <c r="D9" s="49">
        <f t="shared" si="0"/>
        <v>6.8611435239206431E-2</v>
      </c>
      <c r="E9" s="16">
        <v>45</v>
      </c>
      <c r="F9" s="16">
        <v>60</v>
      </c>
      <c r="G9" s="17">
        <f t="shared" si="1"/>
        <v>0.33333333333333326</v>
      </c>
      <c r="H9" s="48">
        <v>230</v>
      </c>
      <c r="I9" s="16">
        <v>265</v>
      </c>
      <c r="J9" s="49">
        <f t="shared" si="2"/>
        <v>0.15217391304347827</v>
      </c>
      <c r="K9" s="16">
        <v>4977</v>
      </c>
      <c r="L9" s="16">
        <v>5416</v>
      </c>
      <c r="M9" s="29">
        <f t="shared" si="3"/>
        <v>8.8205746433594578E-2</v>
      </c>
      <c r="N9" s="15"/>
      <c r="O9" s="15"/>
      <c r="P9" s="15"/>
      <c r="Q9" s="15"/>
      <c r="R9" s="15"/>
      <c r="S9" s="15"/>
      <c r="T9" s="15"/>
      <c r="U9" s="15"/>
      <c r="V9" s="15"/>
      <c r="W9" s="15"/>
      <c r="X9" s="15"/>
      <c r="Y9" s="15"/>
      <c r="Z9" s="15"/>
      <c r="AA9" s="15"/>
    </row>
    <row r="10" spans="1:27" ht="18.899999999999999" customHeight="1" x14ac:dyDescent="0.25">
      <c r="A10" s="18" t="s">
        <v>47</v>
      </c>
      <c r="B10" s="154">
        <v>4745</v>
      </c>
      <c r="C10" s="155">
        <v>5109</v>
      </c>
      <c r="D10" s="49">
        <f t="shared" si="0"/>
        <v>7.6712328767123195E-2</v>
      </c>
      <c r="E10" s="16">
        <v>66</v>
      </c>
      <c r="F10" s="16">
        <v>63</v>
      </c>
      <c r="G10" s="17">
        <f t="shared" si="1"/>
        <v>-4.5454545454545414E-2</v>
      </c>
      <c r="H10" s="48">
        <v>307</v>
      </c>
      <c r="I10" s="16">
        <v>306</v>
      </c>
      <c r="J10" s="49">
        <f t="shared" si="2"/>
        <v>-3.2573289902280145E-3</v>
      </c>
      <c r="K10" s="16">
        <v>5535</v>
      </c>
      <c r="L10" s="16">
        <v>5972</v>
      </c>
      <c r="M10" s="29">
        <f t="shared" si="3"/>
        <v>7.8952122854561768E-2</v>
      </c>
      <c r="N10" s="15"/>
      <c r="O10" s="15"/>
      <c r="P10" s="15"/>
      <c r="Q10" s="15"/>
      <c r="R10" s="15"/>
      <c r="S10" s="15"/>
      <c r="T10" s="15"/>
      <c r="U10" s="15"/>
      <c r="V10" s="15"/>
      <c r="W10" s="15"/>
      <c r="X10" s="15"/>
      <c r="Y10" s="15"/>
      <c r="Z10" s="15"/>
      <c r="AA10" s="15"/>
    </row>
    <row r="11" spans="1:27" ht="18.899999999999999" customHeight="1" x14ac:dyDescent="0.25">
      <c r="A11" s="18" t="s">
        <v>48</v>
      </c>
      <c r="B11" s="154">
        <v>4291</v>
      </c>
      <c r="C11" s="155">
        <v>4451</v>
      </c>
      <c r="D11" s="49">
        <f t="shared" si="0"/>
        <v>3.7287345607084577E-2</v>
      </c>
      <c r="E11" s="16">
        <v>73</v>
      </c>
      <c r="F11" s="16">
        <v>92</v>
      </c>
      <c r="G11" s="17">
        <f t="shared" si="1"/>
        <v>0.26027397260273966</v>
      </c>
      <c r="H11" s="48">
        <v>390</v>
      </c>
      <c r="I11" s="16">
        <v>421</v>
      </c>
      <c r="J11" s="49">
        <f t="shared" si="2"/>
        <v>7.9487179487179427E-2</v>
      </c>
      <c r="K11" s="16">
        <v>5076</v>
      </c>
      <c r="L11" s="16">
        <v>5313</v>
      </c>
      <c r="M11" s="29">
        <f t="shared" si="3"/>
        <v>4.669030732860513E-2</v>
      </c>
      <c r="N11" s="15"/>
      <c r="O11" s="15"/>
      <c r="P11" s="15"/>
      <c r="Q11" s="15"/>
      <c r="R11" s="15"/>
      <c r="S11" s="15"/>
      <c r="T11" s="15"/>
      <c r="U11" s="15"/>
      <c r="V11" s="15"/>
      <c r="W11" s="15"/>
      <c r="X11" s="15"/>
      <c r="Y11" s="15"/>
      <c r="Z11" s="15"/>
      <c r="AA11" s="15"/>
    </row>
    <row r="12" spans="1:27" ht="18.899999999999999" customHeight="1" x14ac:dyDescent="0.25">
      <c r="A12" s="18" t="s">
        <v>49</v>
      </c>
      <c r="B12" s="154">
        <v>3882</v>
      </c>
      <c r="C12" s="155">
        <v>4118</v>
      </c>
      <c r="D12" s="49">
        <f t="shared" si="0"/>
        <v>6.0793405461102568E-2</v>
      </c>
      <c r="E12" s="16">
        <v>91</v>
      </c>
      <c r="F12" s="16">
        <v>87</v>
      </c>
      <c r="G12" s="17">
        <f t="shared" si="1"/>
        <v>-4.3956043956043911E-2</v>
      </c>
      <c r="H12" s="48">
        <v>397</v>
      </c>
      <c r="I12" s="16">
        <v>408</v>
      </c>
      <c r="J12" s="49">
        <f t="shared" si="2"/>
        <v>2.7707808564231717E-2</v>
      </c>
      <c r="K12" s="16">
        <v>4696</v>
      </c>
      <c r="L12" s="16">
        <v>4927</v>
      </c>
      <c r="M12" s="29">
        <f t="shared" si="3"/>
        <v>4.9190800681431002E-2</v>
      </c>
      <c r="N12" s="15"/>
      <c r="O12" s="15"/>
      <c r="P12" s="15"/>
      <c r="Q12" s="15"/>
      <c r="R12" s="15"/>
      <c r="S12" s="15"/>
      <c r="T12" s="15"/>
      <c r="U12" s="15"/>
      <c r="V12" s="15"/>
      <c r="W12" s="15"/>
      <c r="X12" s="15"/>
      <c r="Y12" s="15"/>
      <c r="Z12" s="15"/>
      <c r="AA12" s="15"/>
    </row>
    <row r="13" spans="1:27" ht="18.899999999999999" customHeight="1" thickBot="1" x14ac:dyDescent="0.3">
      <c r="A13" s="24" t="s">
        <v>35</v>
      </c>
      <c r="B13" s="68">
        <f>SUM(B6:B12)</f>
        <v>30231</v>
      </c>
      <c r="C13" s="25">
        <f>SUM(C6:C12)</f>
        <v>32226</v>
      </c>
      <c r="D13" s="83">
        <f>(C13/B13)-1</f>
        <v>6.5991862657536871E-2</v>
      </c>
      <c r="E13" s="25">
        <f>SUM(E6:E12)</f>
        <v>421</v>
      </c>
      <c r="F13" s="25">
        <f>SUM(F6:F12)</f>
        <v>431</v>
      </c>
      <c r="G13" s="28">
        <f>(F13/E13)-1</f>
        <v>2.3752969121140222E-2</v>
      </c>
      <c r="H13" s="68">
        <f>SUM(H6:H12)</f>
        <v>2090</v>
      </c>
      <c r="I13" s="25">
        <f>SUM(I6:I12)</f>
        <v>2241</v>
      </c>
      <c r="J13" s="83">
        <f>(I13/H13)-1</f>
        <v>7.2248803827751118E-2</v>
      </c>
      <c r="K13" s="25">
        <f>SUM(K6:K12)</f>
        <v>35467</v>
      </c>
      <c r="L13" s="25">
        <f>SUM(L6:L12)</f>
        <v>37823</v>
      </c>
      <c r="M13" s="28">
        <f>(L13/K13)-1</f>
        <v>6.6427947105760277E-2</v>
      </c>
      <c r="N13" s="15"/>
      <c r="O13" s="15"/>
      <c r="P13" s="15"/>
      <c r="Q13" s="15"/>
      <c r="R13" s="15"/>
      <c r="S13" s="15"/>
      <c r="T13" s="15"/>
      <c r="U13" s="15"/>
      <c r="V13" s="15"/>
      <c r="W13" s="15"/>
      <c r="X13" s="15"/>
      <c r="Y13" s="15"/>
      <c r="Z13" s="15"/>
      <c r="AA13" s="15"/>
    </row>
    <row r="14" spans="1:27" ht="18.899999999999999"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8.899999999999999"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27" ht="18.899999999999999"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8.899999999999999"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row>
    <row r="21" spans="1:27" ht="18.899999999999999"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ht="18.899999999999999"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ht="18.899999999999999"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ht="18.899999999999999"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row>
    <row r="26" spans="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row>
    <row r="29" spans="1:27"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sheetData>
  <sheetProtection algorithmName="SHA-512" hashValue="NGcj5t6UZFSgD5X8rtrRPFf8s4L5HBzCSSdSdvfqunuhHqrRiXL3tSog7pJORuwkiD9+wwfD07QdjSkeChc+yg==" saltValue="xtiMDIDUWrX0edv2PX0+SQ==" spinCount="100000" sheet="1" objects="1" scenarios="1" selectLockedCells="1" selectUnlockedCells="1"/>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16"/>
  <sheetViews>
    <sheetView showGridLines="0" zoomScaleNormal="100" workbookViewId="0">
      <selection activeCell="O4" sqref="O4"/>
    </sheetView>
  </sheetViews>
  <sheetFormatPr defaultColWidth="9.109375" defaultRowHeight="13.8" x14ac:dyDescent="0.25"/>
  <cols>
    <col min="1" max="1" width="18.6640625" style="162" customWidth="1"/>
    <col min="2" max="13" width="7.88671875" style="162" customWidth="1"/>
    <col min="14" max="14" width="2.88671875" style="162" customWidth="1"/>
    <col min="15" max="16384" width="9.109375" style="162"/>
  </cols>
  <sheetData>
    <row r="1" spans="1:27" ht="6.75" customHeight="1" x14ac:dyDescent="0.25"/>
    <row r="2" spans="1:27" ht="18.899999999999999" customHeight="1" x14ac:dyDescent="0.3">
      <c r="A2" s="13" t="s">
        <v>185</v>
      </c>
      <c r="B2" s="13"/>
      <c r="C2" s="13"/>
      <c r="D2" s="13"/>
      <c r="E2" s="13"/>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64" t="s">
        <v>209</v>
      </c>
      <c r="B4" s="256" t="s">
        <v>6</v>
      </c>
      <c r="C4" s="257"/>
      <c r="D4" s="258"/>
      <c r="E4" s="257" t="s">
        <v>31</v>
      </c>
      <c r="F4" s="257"/>
      <c r="G4" s="257"/>
      <c r="H4" s="256" t="s">
        <v>18</v>
      </c>
      <c r="I4" s="257"/>
      <c r="J4" s="258"/>
      <c r="K4" s="257" t="s">
        <v>20</v>
      </c>
      <c r="L4" s="257"/>
      <c r="M4" s="257"/>
      <c r="N4" s="15"/>
      <c r="O4" s="15"/>
      <c r="P4" s="15"/>
      <c r="Q4" s="15"/>
      <c r="R4" s="15"/>
      <c r="S4" s="15"/>
      <c r="T4" s="15"/>
      <c r="U4" s="15"/>
      <c r="V4" s="15"/>
      <c r="W4" s="15"/>
      <c r="X4" s="15"/>
      <c r="Y4" s="15"/>
      <c r="Z4" s="15"/>
      <c r="AA4" s="15"/>
    </row>
    <row r="5" spans="1:27" ht="30" customHeight="1" x14ac:dyDescent="0.25">
      <c r="A5" s="265"/>
      <c r="B5" s="70">
        <v>2022</v>
      </c>
      <c r="C5" s="71">
        <v>2023</v>
      </c>
      <c r="D5" s="82" t="s">
        <v>135</v>
      </c>
      <c r="E5" s="71">
        <v>2022</v>
      </c>
      <c r="F5" s="71">
        <v>2023</v>
      </c>
      <c r="G5" s="81" t="s">
        <v>135</v>
      </c>
      <c r="H5" s="70">
        <v>2022</v>
      </c>
      <c r="I5" s="71">
        <v>2023</v>
      </c>
      <c r="J5" s="82" t="s">
        <v>135</v>
      </c>
      <c r="K5" s="71">
        <v>2022</v>
      </c>
      <c r="L5" s="71">
        <v>2023</v>
      </c>
      <c r="M5" s="81" t="s">
        <v>135</v>
      </c>
      <c r="N5" s="15"/>
      <c r="O5" s="15"/>
      <c r="P5" s="15"/>
      <c r="Q5" s="15"/>
      <c r="R5" s="15"/>
      <c r="S5" s="15"/>
      <c r="T5" s="15"/>
      <c r="U5" s="15"/>
      <c r="V5" s="15"/>
      <c r="W5" s="15"/>
      <c r="X5" s="15"/>
      <c r="Y5" s="15"/>
      <c r="Z5" s="15"/>
      <c r="AA5" s="15"/>
    </row>
    <row r="6" spans="1:27" ht="18.899999999999999" customHeight="1" x14ac:dyDescent="0.25">
      <c r="A6" s="18" t="s">
        <v>51</v>
      </c>
      <c r="B6" s="48">
        <v>1063</v>
      </c>
      <c r="C6" s="16">
        <v>1104</v>
      </c>
      <c r="D6" s="49">
        <f>(C6/B6)-1</f>
        <v>3.8570084666039506E-2</v>
      </c>
      <c r="E6" s="16">
        <v>29</v>
      </c>
      <c r="F6" s="16">
        <v>36</v>
      </c>
      <c r="G6" s="17">
        <f>(F6/E6)-1</f>
        <v>0.24137931034482762</v>
      </c>
      <c r="H6" s="48">
        <v>107</v>
      </c>
      <c r="I6" s="16">
        <v>116</v>
      </c>
      <c r="J6" s="49">
        <f>(I6/H6)-1</f>
        <v>8.4112149532710179E-2</v>
      </c>
      <c r="K6" s="16">
        <v>1275</v>
      </c>
      <c r="L6" s="16">
        <v>1327</v>
      </c>
      <c r="M6" s="29">
        <f>(L6/K6)-1</f>
        <v>4.0784313725490184E-2</v>
      </c>
      <c r="N6" s="15"/>
      <c r="O6" s="15"/>
      <c r="P6" s="15"/>
      <c r="Q6" s="15"/>
      <c r="R6" s="15"/>
      <c r="S6" s="15"/>
      <c r="T6" s="15"/>
      <c r="U6" s="15"/>
      <c r="V6" s="15"/>
      <c r="W6" s="15"/>
      <c r="X6" s="15"/>
      <c r="Y6" s="15"/>
      <c r="Z6" s="15"/>
      <c r="AA6" s="15"/>
    </row>
    <row r="7" spans="1:27" ht="18.899999999999999" customHeight="1" x14ac:dyDescent="0.25">
      <c r="A7" s="18" t="s">
        <v>52</v>
      </c>
      <c r="B7" s="48">
        <v>734</v>
      </c>
      <c r="C7" s="16">
        <v>688</v>
      </c>
      <c r="D7" s="49">
        <f t="shared" ref="D7:D13" si="0">(C7/B7)-1</f>
        <v>-6.2670299727520473E-2</v>
      </c>
      <c r="E7" s="16">
        <v>30</v>
      </c>
      <c r="F7" s="16">
        <v>30</v>
      </c>
      <c r="G7" s="17">
        <f t="shared" ref="G7:G13" si="1">(F7/E7)-1</f>
        <v>0</v>
      </c>
      <c r="H7" s="48">
        <v>123</v>
      </c>
      <c r="I7" s="16">
        <v>96</v>
      </c>
      <c r="J7" s="49">
        <f t="shared" ref="J7:J13" si="2">(I7/H7)-1</f>
        <v>-0.21951219512195119</v>
      </c>
      <c r="K7" s="16">
        <v>847</v>
      </c>
      <c r="L7" s="16">
        <v>794</v>
      </c>
      <c r="M7" s="29">
        <f t="shared" ref="M7:M13" si="3">(L7/K7)-1</f>
        <v>-6.2573789846517069E-2</v>
      </c>
      <c r="N7" s="15"/>
      <c r="O7" s="15"/>
      <c r="P7" s="15"/>
      <c r="Q7" s="15"/>
      <c r="R7" s="15"/>
      <c r="S7" s="15"/>
      <c r="T7" s="15"/>
      <c r="U7" s="15"/>
      <c r="V7" s="15"/>
      <c r="W7" s="15"/>
      <c r="X7" s="15"/>
      <c r="Y7" s="15"/>
      <c r="Z7" s="15"/>
      <c r="AA7" s="15"/>
    </row>
    <row r="8" spans="1:27" ht="18.899999999999999" customHeight="1" x14ac:dyDescent="0.25">
      <c r="A8" s="18" t="s">
        <v>53</v>
      </c>
      <c r="B8" s="48">
        <v>3293</v>
      </c>
      <c r="C8" s="16">
        <v>3599</v>
      </c>
      <c r="D8" s="49">
        <f t="shared" si="0"/>
        <v>9.2924385059216519E-2</v>
      </c>
      <c r="E8" s="16">
        <v>69</v>
      </c>
      <c r="F8" s="16">
        <v>48</v>
      </c>
      <c r="G8" s="17">
        <f t="shared" si="1"/>
        <v>-0.30434782608695654</v>
      </c>
      <c r="H8" s="48">
        <v>225</v>
      </c>
      <c r="I8" s="16">
        <v>220</v>
      </c>
      <c r="J8" s="49">
        <f t="shared" si="2"/>
        <v>-2.2222222222222254E-2</v>
      </c>
      <c r="K8" s="16">
        <v>3887</v>
      </c>
      <c r="L8" s="16">
        <v>4164</v>
      </c>
      <c r="M8" s="29">
        <f t="shared" si="3"/>
        <v>7.1263184975559613E-2</v>
      </c>
      <c r="N8" s="15"/>
      <c r="O8" s="15"/>
      <c r="P8" s="15"/>
      <c r="Q8" s="15"/>
      <c r="R8" s="15"/>
      <c r="S8" s="15"/>
      <c r="T8" s="15"/>
      <c r="U8" s="15"/>
      <c r="V8" s="15"/>
      <c r="W8" s="15"/>
      <c r="X8" s="15"/>
      <c r="Y8" s="15"/>
      <c r="Z8" s="15"/>
      <c r="AA8" s="15"/>
    </row>
    <row r="9" spans="1:27" ht="18.899999999999999" customHeight="1" x14ac:dyDescent="0.25">
      <c r="A9" s="18" t="s">
        <v>54</v>
      </c>
      <c r="B9" s="48">
        <v>4896</v>
      </c>
      <c r="C9" s="16">
        <v>5293</v>
      </c>
      <c r="D9" s="49">
        <f t="shared" si="0"/>
        <v>8.1086601307189587E-2</v>
      </c>
      <c r="E9" s="16">
        <v>50</v>
      </c>
      <c r="F9" s="16">
        <v>54</v>
      </c>
      <c r="G9" s="17">
        <f t="shared" si="1"/>
        <v>8.0000000000000071E-2</v>
      </c>
      <c r="H9" s="48">
        <v>263</v>
      </c>
      <c r="I9" s="16">
        <v>267</v>
      </c>
      <c r="J9" s="49">
        <f t="shared" si="2"/>
        <v>1.5209125475285079E-2</v>
      </c>
      <c r="K9" s="16">
        <v>5600</v>
      </c>
      <c r="L9" s="16">
        <v>6150</v>
      </c>
      <c r="M9" s="29">
        <f t="shared" si="3"/>
        <v>9.8214285714285809E-2</v>
      </c>
      <c r="N9" s="15"/>
      <c r="O9" s="15"/>
      <c r="P9" s="15"/>
      <c r="Q9" s="15"/>
      <c r="R9" s="15"/>
      <c r="S9" s="15"/>
      <c r="T9" s="15"/>
      <c r="U9" s="15"/>
      <c r="V9" s="15"/>
      <c r="W9" s="15"/>
      <c r="X9" s="15"/>
      <c r="Y9" s="15"/>
      <c r="Z9" s="15"/>
      <c r="AA9" s="15"/>
    </row>
    <row r="10" spans="1:27" ht="18.899999999999999" customHeight="1" x14ac:dyDescent="0.25">
      <c r="A10" s="18" t="s">
        <v>55</v>
      </c>
      <c r="B10" s="48">
        <v>5480</v>
      </c>
      <c r="C10" s="16">
        <v>5749</v>
      </c>
      <c r="D10" s="49">
        <f t="shared" si="0"/>
        <v>4.9087591240875916E-2</v>
      </c>
      <c r="E10" s="16">
        <v>60</v>
      </c>
      <c r="F10" s="16">
        <v>65</v>
      </c>
      <c r="G10" s="17">
        <f t="shared" si="1"/>
        <v>8.3333333333333259E-2</v>
      </c>
      <c r="H10" s="48">
        <v>281</v>
      </c>
      <c r="I10" s="16">
        <v>374</v>
      </c>
      <c r="J10" s="49">
        <f t="shared" si="2"/>
        <v>0.33096085409252662</v>
      </c>
      <c r="K10" s="16">
        <v>6379</v>
      </c>
      <c r="L10" s="16">
        <v>6735</v>
      </c>
      <c r="M10" s="29">
        <f t="shared" si="3"/>
        <v>5.5808120395046235E-2</v>
      </c>
      <c r="N10" s="15"/>
      <c r="O10" s="15"/>
      <c r="P10" s="15"/>
      <c r="Q10" s="15"/>
      <c r="R10" s="15"/>
      <c r="S10" s="15"/>
      <c r="T10" s="15"/>
      <c r="U10" s="15"/>
      <c r="V10" s="15"/>
      <c r="W10" s="15"/>
      <c r="X10" s="15"/>
      <c r="Y10" s="15"/>
      <c r="Z10" s="15"/>
      <c r="AA10" s="15"/>
    </row>
    <row r="11" spans="1:27" ht="18.899999999999999" customHeight="1" x14ac:dyDescent="0.25">
      <c r="A11" s="18" t="s">
        <v>56</v>
      </c>
      <c r="B11" s="48">
        <v>6315</v>
      </c>
      <c r="C11" s="16">
        <v>7032</v>
      </c>
      <c r="D11" s="49">
        <f t="shared" si="0"/>
        <v>0.11353919239904986</v>
      </c>
      <c r="E11" s="16">
        <v>73</v>
      </c>
      <c r="F11" s="16">
        <v>59</v>
      </c>
      <c r="G11" s="17">
        <f t="shared" si="1"/>
        <v>-0.19178082191780821</v>
      </c>
      <c r="H11" s="48">
        <v>429</v>
      </c>
      <c r="I11" s="16">
        <v>499</v>
      </c>
      <c r="J11" s="49">
        <f t="shared" si="2"/>
        <v>0.1631701631701632</v>
      </c>
      <c r="K11" s="16">
        <v>7482</v>
      </c>
      <c r="L11" s="16">
        <v>8456</v>
      </c>
      <c r="M11" s="29">
        <f t="shared" si="3"/>
        <v>0.13017909649826254</v>
      </c>
      <c r="N11" s="15"/>
      <c r="O11" s="15"/>
      <c r="P11" s="15"/>
      <c r="Q11" s="15"/>
      <c r="R11" s="15"/>
      <c r="S11" s="15"/>
      <c r="T11" s="15"/>
      <c r="U11" s="15"/>
      <c r="V11" s="15"/>
      <c r="W11" s="15"/>
      <c r="X11" s="15"/>
      <c r="Y11" s="15"/>
      <c r="Z11" s="15"/>
      <c r="AA11" s="15"/>
    </row>
    <row r="12" spans="1:27" ht="18.899999999999999" customHeight="1" x14ac:dyDescent="0.25">
      <c r="A12" s="18" t="s">
        <v>57</v>
      </c>
      <c r="B12" s="48">
        <v>5948</v>
      </c>
      <c r="C12" s="16">
        <v>6344</v>
      </c>
      <c r="D12" s="49">
        <f t="shared" si="0"/>
        <v>6.6577000672495057E-2</v>
      </c>
      <c r="E12" s="16">
        <v>64</v>
      </c>
      <c r="F12" s="16">
        <v>96</v>
      </c>
      <c r="G12" s="17">
        <f t="shared" si="1"/>
        <v>0.5</v>
      </c>
      <c r="H12" s="48">
        <v>461</v>
      </c>
      <c r="I12" s="16">
        <v>475</v>
      </c>
      <c r="J12" s="49">
        <f t="shared" si="2"/>
        <v>3.0368763557483636E-2</v>
      </c>
      <c r="K12" s="16">
        <v>7018</v>
      </c>
      <c r="L12" s="16">
        <v>7340</v>
      </c>
      <c r="M12" s="29">
        <f t="shared" si="3"/>
        <v>4.5882017668851471E-2</v>
      </c>
      <c r="N12" s="15"/>
      <c r="O12" s="15"/>
      <c r="P12" s="15"/>
      <c r="Q12" s="15"/>
      <c r="R12" s="15"/>
      <c r="S12" s="15"/>
      <c r="T12" s="15"/>
      <c r="U12" s="15"/>
      <c r="V12" s="15"/>
      <c r="W12" s="15"/>
      <c r="X12" s="15"/>
      <c r="Y12" s="15"/>
      <c r="Z12" s="15"/>
      <c r="AA12" s="15"/>
    </row>
    <row r="13" spans="1:27" ht="18.899999999999999" customHeight="1" x14ac:dyDescent="0.25">
      <c r="A13" s="18" t="s">
        <v>149</v>
      </c>
      <c r="B13" s="48">
        <v>2502</v>
      </c>
      <c r="C13" s="16">
        <v>2417</v>
      </c>
      <c r="D13" s="49">
        <f t="shared" si="0"/>
        <v>-3.3972821742605963E-2</v>
      </c>
      <c r="E13" s="16">
        <v>46</v>
      </c>
      <c r="F13" s="16">
        <v>43</v>
      </c>
      <c r="G13" s="17">
        <f t="shared" si="1"/>
        <v>-6.5217391304347783E-2</v>
      </c>
      <c r="H13" s="48">
        <v>201</v>
      </c>
      <c r="I13" s="16">
        <v>194</v>
      </c>
      <c r="J13" s="49">
        <f t="shared" si="2"/>
        <v>-3.4825870646766122E-2</v>
      </c>
      <c r="K13" s="16">
        <v>2979</v>
      </c>
      <c r="L13" s="16">
        <v>2857</v>
      </c>
      <c r="M13" s="29">
        <f t="shared" si="3"/>
        <v>-4.095334004699569E-2</v>
      </c>
      <c r="N13" s="15"/>
      <c r="O13" s="15"/>
      <c r="P13" s="15"/>
      <c r="Q13" s="15"/>
      <c r="R13" s="15"/>
      <c r="S13" s="15"/>
      <c r="T13" s="15"/>
      <c r="U13" s="15"/>
      <c r="V13" s="15"/>
      <c r="W13" s="15"/>
      <c r="X13" s="15"/>
      <c r="Y13" s="15"/>
      <c r="Z13" s="15"/>
      <c r="AA13" s="15"/>
    </row>
    <row r="14" spans="1:27" ht="18.899999999999999" customHeight="1" thickBot="1" x14ac:dyDescent="0.3">
      <c r="A14" s="24" t="s">
        <v>35</v>
      </c>
      <c r="B14" s="68">
        <f>SUM(B6:B13)</f>
        <v>30231</v>
      </c>
      <c r="C14" s="25">
        <f>SUM(C6:C13)</f>
        <v>32226</v>
      </c>
      <c r="D14" s="83">
        <f>(C14/B14)-1</f>
        <v>6.5991862657536871E-2</v>
      </c>
      <c r="E14" s="25">
        <f>SUM(E6:E13)</f>
        <v>421</v>
      </c>
      <c r="F14" s="25">
        <f>SUM(F6:F13)</f>
        <v>431</v>
      </c>
      <c r="G14" s="28">
        <f>(F14/E14)-1</f>
        <v>2.3752969121140222E-2</v>
      </c>
      <c r="H14" s="68">
        <f>SUM(H6:H13)</f>
        <v>2090</v>
      </c>
      <c r="I14" s="25">
        <f>SUM(I6:I13)</f>
        <v>2241</v>
      </c>
      <c r="J14" s="83">
        <f>(I14/H14)-1</f>
        <v>7.2248803827751118E-2</v>
      </c>
      <c r="K14" s="25">
        <f>SUM(K6:K13)</f>
        <v>35467</v>
      </c>
      <c r="L14" s="25">
        <f>SUM(L6:L13)</f>
        <v>37823</v>
      </c>
      <c r="M14" s="28">
        <f>(L14/K14)-1</f>
        <v>6.6427947105760277E-2</v>
      </c>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sheetData>
  <sheetProtection algorithmName="SHA-512" hashValue="oINy/d+9EhD8L4g6gHSVbn5IMNwlHTDhuGpOQ38aGK40WTORj4f8LwAIjl+DCPFeBOqhzNFYtfVQgWPqc993aQ==" saltValue="r7FIznuWNBqHqDzgnHqDSA==" spinCount="100000" sheet="1" objects="1" scenarios="1" selectLockedCells="1" selectUnlockedCells="1"/>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17"/>
  <sheetViews>
    <sheetView showGridLines="0" zoomScaleNormal="100" workbookViewId="0">
      <selection activeCell="O4" sqref="O4"/>
    </sheetView>
  </sheetViews>
  <sheetFormatPr defaultColWidth="9.109375" defaultRowHeight="13.8" x14ac:dyDescent="0.25"/>
  <cols>
    <col min="1" max="1" width="18.6640625" style="162" customWidth="1"/>
    <col min="2" max="6" width="7.88671875" style="162" customWidth="1"/>
    <col min="7" max="7" width="9.109375" style="162" customWidth="1"/>
    <col min="8" max="9" width="7.88671875" style="162" customWidth="1"/>
    <col min="10" max="10" width="8.109375" style="162" customWidth="1"/>
    <col min="11" max="13" width="7.88671875" style="162" customWidth="1"/>
    <col min="14" max="14" width="2.33203125" style="162" customWidth="1"/>
    <col min="15" max="16384" width="9.109375" style="162"/>
  </cols>
  <sheetData>
    <row r="1" spans="1:27" ht="6.75" customHeight="1" x14ac:dyDescent="0.25"/>
    <row r="2" spans="1:27" ht="18.899999999999999" customHeight="1" x14ac:dyDescent="0.3">
      <c r="A2" s="13" t="s">
        <v>186</v>
      </c>
      <c r="B2" s="13"/>
      <c r="C2" s="13"/>
      <c r="D2" s="13"/>
      <c r="E2" s="13"/>
      <c r="F2" s="15"/>
      <c r="G2" s="15"/>
      <c r="H2" s="15"/>
      <c r="I2" s="15"/>
      <c r="J2" s="15"/>
      <c r="K2" s="15"/>
      <c r="L2" s="15"/>
      <c r="M2" s="15"/>
      <c r="N2" s="15"/>
      <c r="O2" s="15"/>
      <c r="P2" s="15"/>
      <c r="Q2" s="15"/>
      <c r="R2" s="15"/>
      <c r="S2" s="15"/>
      <c r="T2" s="15"/>
      <c r="U2" s="15"/>
      <c r="V2" s="15"/>
      <c r="W2" s="15"/>
      <c r="X2" s="15"/>
      <c r="Y2" s="15"/>
      <c r="Z2" s="15"/>
      <c r="AA2" s="15"/>
    </row>
    <row r="3" spans="1:27" ht="18.899999999999999" customHeight="1" thickBot="1" x14ac:dyDescent="0.35">
      <c r="A3" s="13"/>
      <c r="B3" s="14"/>
      <c r="C3" s="14"/>
      <c r="D3" s="14"/>
      <c r="E3" s="14"/>
      <c r="F3" s="15"/>
      <c r="G3" s="15"/>
      <c r="H3" s="15"/>
      <c r="I3" s="15"/>
      <c r="J3" s="15"/>
      <c r="K3" s="15"/>
      <c r="L3" s="15"/>
      <c r="M3" s="15"/>
      <c r="N3" s="15"/>
      <c r="O3" s="15"/>
      <c r="P3" s="15"/>
      <c r="Q3" s="15"/>
      <c r="R3" s="15"/>
      <c r="S3" s="15"/>
      <c r="T3" s="15"/>
      <c r="U3" s="15"/>
      <c r="V3" s="15"/>
      <c r="W3" s="15"/>
      <c r="X3" s="15"/>
      <c r="Y3" s="15"/>
      <c r="Z3" s="15"/>
      <c r="AA3" s="15"/>
    </row>
    <row r="4" spans="1:27" ht="18.899999999999999" customHeight="1" x14ac:dyDescent="0.25">
      <c r="A4" s="264" t="s">
        <v>209</v>
      </c>
      <c r="B4" s="256" t="s">
        <v>6</v>
      </c>
      <c r="C4" s="257"/>
      <c r="D4" s="258"/>
      <c r="E4" s="257" t="s">
        <v>31</v>
      </c>
      <c r="F4" s="257"/>
      <c r="G4" s="257"/>
      <c r="H4" s="256" t="s">
        <v>18</v>
      </c>
      <c r="I4" s="257"/>
      <c r="J4" s="258"/>
      <c r="K4" s="257" t="s">
        <v>20</v>
      </c>
      <c r="L4" s="257"/>
      <c r="M4" s="257"/>
      <c r="N4" s="15"/>
      <c r="O4" s="15"/>
      <c r="P4" s="15"/>
      <c r="Q4" s="15"/>
      <c r="R4" s="15"/>
      <c r="S4" s="15"/>
      <c r="T4" s="15"/>
      <c r="U4" s="15"/>
      <c r="V4" s="15"/>
      <c r="W4" s="15"/>
      <c r="X4" s="15"/>
      <c r="Y4" s="15"/>
      <c r="Z4" s="15"/>
      <c r="AA4" s="15"/>
    </row>
    <row r="5" spans="1:27" ht="30" customHeight="1" x14ac:dyDescent="0.25">
      <c r="A5" s="265"/>
      <c r="B5" s="70">
        <v>2022</v>
      </c>
      <c r="C5" s="71">
        <v>2023</v>
      </c>
      <c r="D5" s="82" t="s">
        <v>135</v>
      </c>
      <c r="E5" s="71">
        <v>2022</v>
      </c>
      <c r="F5" s="71">
        <v>2023</v>
      </c>
      <c r="G5" s="81" t="s">
        <v>135</v>
      </c>
      <c r="H5" s="70">
        <v>2022</v>
      </c>
      <c r="I5" s="71">
        <v>2023</v>
      </c>
      <c r="J5" s="82" t="s">
        <v>135</v>
      </c>
      <c r="K5" s="71">
        <v>2022</v>
      </c>
      <c r="L5" s="71">
        <v>2023</v>
      </c>
      <c r="M5" s="81" t="s">
        <v>135</v>
      </c>
      <c r="N5" s="15"/>
      <c r="O5" s="15"/>
      <c r="P5" s="15"/>
      <c r="Q5" s="15"/>
      <c r="R5" s="15"/>
      <c r="S5" s="15"/>
      <c r="T5" s="15"/>
      <c r="U5" s="15"/>
      <c r="V5" s="15"/>
      <c r="W5" s="15"/>
      <c r="X5" s="15"/>
      <c r="Y5" s="15"/>
      <c r="Z5" s="15"/>
      <c r="AA5" s="15"/>
    </row>
    <row r="6" spans="1:27" ht="18.899999999999999" customHeight="1" x14ac:dyDescent="0.25">
      <c r="A6" s="18" t="s">
        <v>58</v>
      </c>
      <c r="B6" s="48">
        <v>25741</v>
      </c>
      <c r="C6" s="16">
        <v>27372</v>
      </c>
      <c r="D6" s="49">
        <f>(C6/B6)-1</f>
        <v>6.3361951750126266E-2</v>
      </c>
      <c r="E6" s="16">
        <v>376</v>
      </c>
      <c r="F6" s="16">
        <v>389</v>
      </c>
      <c r="G6" s="17">
        <f>(F6/E6)-1</f>
        <v>3.4574468085106336E-2</v>
      </c>
      <c r="H6" s="48">
        <v>1859</v>
      </c>
      <c r="I6" s="16">
        <v>1993</v>
      </c>
      <c r="J6" s="49">
        <f>(I6/H6)-1</f>
        <v>7.2081764389456682E-2</v>
      </c>
      <c r="K6" s="16">
        <v>30121</v>
      </c>
      <c r="L6" s="16">
        <v>31880</v>
      </c>
      <c r="M6" s="17">
        <f>(L6/K6)-1</f>
        <v>5.8397795557916465E-2</v>
      </c>
      <c r="N6" s="15"/>
      <c r="O6" s="15"/>
      <c r="P6" s="15"/>
      <c r="Q6" s="15"/>
      <c r="R6" s="15"/>
      <c r="S6" s="15"/>
      <c r="T6" s="15"/>
      <c r="U6" s="15"/>
      <c r="V6" s="15"/>
      <c r="W6" s="15"/>
      <c r="X6" s="15"/>
      <c r="Y6" s="15"/>
      <c r="Z6" s="15"/>
      <c r="AA6" s="15"/>
    </row>
    <row r="7" spans="1:27" ht="18.899999999999999" customHeight="1" x14ac:dyDescent="0.25">
      <c r="A7" s="18" t="s">
        <v>59</v>
      </c>
      <c r="B7" s="48">
        <v>4302</v>
      </c>
      <c r="C7" s="16">
        <v>4611</v>
      </c>
      <c r="D7" s="49">
        <f t="shared" ref="D7:D13" si="0">(C7/B7)-1</f>
        <v>7.1827057182705767E-2</v>
      </c>
      <c r="E7" s="16">
        <v>39</v>
      </c>
      <c r="F7" s="16">
        <v>37</v>
      </c>
      <c r="G7" s="17">
        <f t="shared" ref="G7:G11" si="1">(F7/E7)-1</f>
        <v>-5.1282051282051322E-2</v>
      </c>
      <c r="H7" s="48">
        <v>210</v>
      </c>
      <c r="I7" s="16">
        <v>224</v>
      </c>
      <c r="J7" s="49">
        <f t="shared" ref="J7:J9" si="2">(I7/H7)-1</f>
        <v>6.6666666666666652E-2</v>
      </c>
      <c r="K7" s="16">
        <v>5122</v>
      </c>
      <c r="L7" s="16">
        <v>5631</v>
      </c>
      <c r="M7" s="17">
        <f t="shared" ref="M7:M13" si="3">(L7/K7)-1</f>
        <v>9.9375244045294853E-2</v>
      </c>
      <c r="N7" s="15"/>
      <c r="O7" s="15"/>
      <c r="P7" s="15"/>
      <c r="Q7" s="15"/>
      <c r="R7" s="15"/>
      <c r="S7" s="15"/>
      <c r="T7" s="15"/>
      <c r="U7" s="15"/>
      <c r="V7" s="15"/>
      <c r="W7" s="15"/>
      <c r="X7" s="15"/>
      <c r="Y7" s="15"/>
      <c r="Z7" s="15"/>
      <c r="AA7" s="15"/>
    </row>
    <row r="8" spans="1:27" ht="18.899999999999999" customHeight="1" x14ac:dyDescent="0.25">
      <c r="A8" s="18" t="s">
        <v>60</v>
      </c>
      <c r="B8" s="48">
        <v>124</v>
      </c>
      <c r="C8" s="16">
        <v>151</v>
      </c>
      <c r="D8" s="49">
        <f t="shared" si="0"/>
        <v>0.217741935483871</v>
      </c>
      <c r="E8" s="16">
        <v>3</v>
      </c>
      <c r="F8" s="16">
        <v>3</v>
      </c>
      <c r="G8" s="17">
        <f t="shared" si="1"/>
        <v>0</v>
      </c>
      <c r="H8" s="48">
        <v>18</v>
      </c>
      <c r="I8" s="16">
        <v>18</v>
      </c>
      <c r="J8" s="49">
        <f t="shared" si="2"/>
        <v>0</v>
      </c>
      <c r="K8" s="16">
        <v>150</v>
      </c>
      <c r="L8" s="16">
        <v>207</v>
      </c>
      <c r="M8" s="17">
        <f t="shared" si="3"/>
        <v>0.37999999999999989</v>
      </c>
      <c r="N8" s="15"/>
      <c r="O8" s="15"/>
      <c r="P8" s="15"/>
      <c r="Q8" s="15"/>
      <c r="R8" s="15"/>
      <c r="S8" s="15"/>
      <c r="T8" s="15"/>
      <c r="U8" s="15"/>
      <c r="V8" s="15"/>
      <c r="W8" s="15"/>
      <c r="X8" s="15"/>
      <c r="Y8" s="15"/>
      <c r="Z8" s="15"/>
      <c r="AA8" s="15"/>
    </row>
    <row r="9" spans="1:27" ht="18.899999999999999" customHeight="1" x14ac:dyDescent="0.25">
      <c r="A9" s="18" t="s">
        <v>61</v>
      </c>
      <c r="B9" s="48">
        <v>25</v>
      </c>
      <c r="C9" s="16">
        <v>33</v>
      </c>
      <c r="D9" s="49">
        <f t="shared" si="0"/>
        <v>0.32000000000000006</v>
      </c>
      <c r="E9" s="16">
        <v>0</v>
      </c>
      <c r="F9" s="16">
        <v>2</v>
      </c>
      <c r="G9" s="17" t="s">
        <v>139</v>
      </c>
      <c r="H9" s="48">
        <v>2</v>
      </c>
      <c r="I9" s="16">
        <v>2</v>
      </c>
      <c r="J9" s="209">
        <f t="shared" si="2"/>
        <v>0</v>
      </c>
      <c r="K9" s="16">
        <v>28</v>
      </c>
      <c r="L9" s="16">
        <v>37</v>
      </c>
      <c r="M9" s="17">
        <f t="shared" si="3"/>
        <v>0.3214285714285714</v>
      </c>
      <c r="N9" s="15"/>
      <c r="O9" s="15"/>
      <c r="P9" s="15"/>
      <c r="Q9" s="15"/>
      <c r="R9" s="15"/>
      <c r="S9" s="15"/>
      <c r="T9" s="15"/>
      <c r="U9" s="15"/>
      <c r="V9" s="15"/>
      <c r="W9" s="15"/>
      <c r="X9" s="15"/>
      <c r="Y9" s="15"/>
      <c r="Z9" s="15"/>
      <c r="AA9" s="15"/>
    </row>
    <row r="10" spans="1:27" ht="18.899999999999999" customHeight="1" x14ac:dyDescent="0.25">
      <c r="A10" s="18" t="s">
        <v>62</v>
      </c>
      <c r="B10" s="48">
        <v>5</v>
      </c>
      <c r="C10" s="16">
        <v>13</v>
      </c>
      <c r="D10" s="49">
        <f t="shared" si="0"/>
        <v>1.6</v>
      </c>
      <c r="E10" s="16">
        <v>1</v>
      </c>
      <c r="F10" s="16">
        <v>0</v>
      </c>
      <c r="G10" s="17">
        <f t="shared" si="1"/>
        <v>-1</v>
      </c>
      <c r="H10" s="48">
        <v>0</v>
      </c>
      <c r="I10" s="16">
        <v>3</v>
      </c>
      <c r="J10" s="209" t="s">
        <v>139</v>
      </c>
      <c r="K10" s="16">
        <v>6</v>
      </c>
      <c r="L10" s="16">
        <v>15</v>
      </c>
      <c r="M10" s="17">
        <f t="shared" si="3"/>
        <v>1.5</v>
      </c>
      <c r="N10" s="15"/>
      <c r="O10" s="15"/>
      <c r="P10" s="15"/>
      <c r="Q10" s="15"/>
      <c r="R10" s="15"/>
      <c r="S10" s="15"/>
      <c r="T10" s="15"/>
      <c r="U10" s="15"/>
      <c r="V10" s="15"/>
      <c r="W10" s="15"/>
      <c r="X10" s="15"/>
      <c r="Y10" s="15"/>
      <c r="Z10" s="15"/>
      <c r="AA10" s="15"/>
    </row>
    <row r="11" spans="1:27" ht="18.899999999999999" customHeight="1" x14ac:dyDescent="0.25">
      <c r="A11" s="18" t="s">
        <v>63</v>
      </c>
      <c r="B11" s="48">
        <v>3</v>
      </c>
      <c r="C11" s="16">
        <v>1</v>
      </c>
      <c r="D11" s="49">
        <f t="shared" si="0"/>
        <v>-0.66666666666666674</v>
      </c>
      <c r="E11" s="16">
        <v>2</v>
      </c>
      <c r="F11" s="16">
        <v>0</v>
      </c>
      <c r="G11" s="17">
        <f t="shared" si="1"/>
        <v>-1</v>
      </c>
      <c r="H11" s="48">
        <v>0</v>
      </c>
      <c r="I11" s="16">
        <v>0</v>
      </c>
      <c r="J11" s="209" t="s">
        <v>139</v>
      </c>
      <c r="K11" s="16">
        <v>2</v>
      </c>
      <c r="L11" s="16">
        <v>1</v>
      </c>
      <c r="M11" s="17">
        <f t="shared" si="3"/>
        <v>-0.5</v>
      </c>
      <c r="N11" s="15"/>
      <c r="O11" s="15"/>
      <c r="P11" s="15"/>
      <c r="Q11" s="15"/>
      <c r="R11" s="15"/>
      <c r="S11" s="15"/>
      <c r="T11" s="15"/>
      <c r="U11" s="15"/>
      <c r="V11" s="15"/>
      <c r="W11" s="15"/>
      <c r="X11" s="15"/>
      <c r="Y11" s="15"/>
      <c r="Z11" s="15"/>
      <c r="AA11" s="15"/>
    </row>
    <row r="12" spans="1:27" ht="18.899999999999999" customHeight="1" x14ac:dyDescent="0.25">
      <c r="A12" s="18" t="s">
        <v>64</v>
      </c>
      <c r="B12" s="48">
        <v>3</v>
      </c>
      <c r="C12" s="16">
        <v>9</v>
      </c>
      <c r="D12" s="49">
        <f t="shared" si="0"/>
        <v>2</v>
      </c>
      <c r="E12" s="16">
        <v>0</v>
      </c>
      <c r="F12" s="16">
        <v>0</v>
      </c>
      <c r="G12" s="17" t="s">
        <v>139</v>
      </c>
      <c r="H12" s="48">
        <v>0</v>
      </c>
      <c r="I12" s="16">
        <v>1</v>
      </c>
      <c r="J12" s="209" t="s">
        <v>139</v>
      </c>
      <c r="K12" s="16">
        <v>7</v>
      </c>
      <c r="L12" s="16">
        <v>11</v>
      </c>
      <c r="M12" s="17">
        <f t="shared" si="3"/>
        <v>0.5714285714285714</v>
      </c>
      <c r="N12" s="15"/>
      <c r="O12" s="15"/>
      <c r="P12" s="15"/>
      <c r="Q12" s="15"/>
      <c r="R12" s="15"/>
      <c r="S12" s="15"/>
      <c r="T12" s="15"/>
      <c r="U12" s="15"/>
      <c r="V12" s="15"/>
      <c r="W12" s="15"/>
      <c r="X12" s="15"/>
      <c r="Y12" s="15"/>
      <c r="Z12" s="15"/>
      <c r="AA12" s="15"/>
    </row>
    <row r="13" spans="1:27" ht="18.899999999999999" customHeight="1" x14ac:dyDescent="0.25">
      <c r="A13" s="18" t="s">
        <v>65</v>
      </c>
      <c r="B13" s="48">
        <v>28</v>
      </c>
      <c r="C13" s="16">
        <v>36</v>
      </c>
      <c r="D13" s="49">
        <f t="shared" si="0"/>
        <v>0.28571428571428581</v>
      </c>
      <c r="E13" s="16">
        <v>0</v>
      </c>
      <c r="F13" s="16">
        <v>0</v>
      </c>
      <c r="G13" s="17" t="s">
        <v>139</v>
      </c>
      <c r="H13" s="48">
        <v>1</v>
      </c>
      <c r="I13" s="16">
        <v>0</v>
      </c>
      <c r="J13" s="210">
        <f t="shared" ref="J13" si="4">(I13/H13)-1</f>
        <v>-1</v>
      </c>
      <c r="K13" s="16">
        <v>31</v>
      </c>
      <c r="L13" s="16">
        <v>41</v>
      </c>
      <c r="M13" s="17">
        <f t="shared" si="3"/>
        <v>0.32258064516129026</v>
      </c>
      <c r="N13" s="15"/>
      <c r="O13" s="15"/>
      <c r="P13" s="15"/>
      <c r="Q13" s="15"/>
      <c r="R13" s="15"/>
      <c r="S13" s="15"/>
      <c r="T13" s="15"/>
      <c r="U13" s="15"/>
      <c r="V13" s="15"/>
      <c r="W13" s="15"/>
      <c r="X13" s="15"/>
      <c r="Y13" s="15"/>
      <c r="Z13" s="15"/>
      <c r="AA13" s="15"/>
    </row>
    <row r="14" spans="1:27" ht="18.899999999999999" customHeight="1" thickBot="1" x14ac:dyDescent="0.3">
      <c r="A14" s="24" t="s">
        <v>35</v>
      </c>
      <c r="B14" s="68">
        <f>SUM(B6:B13)</f>
        <v>30231</v>
      </c>
      <c r="C14" s="25">
        <f>SUM(C6:C13)</f>
        <v>32226</v>
      </c>
      <c r="D14" s="83">
        <f>(C14/B14)-1</f>
        <v>6.5991862657536871E-2</v>
      </c>
      <c r="E14" s="25">
        <f>SUM(E6:E13)</f>
        <v>421</v>
      </c>
      <c r="F14" s="25">
        <f>SUM(F6:F13)</f>
        <v>431</v>
      </c>
      <c r="G14" s="28">
        <f>(F14/E14)-1</f>
        <v>2.3752969121140222E-2</v>
      </c>
      <c r="H14" s="68">
        <f>SUM(H6:H13)</f>
        <v>2090</v>
      </c>
      <c r="I14" s="25">
        <f>SUM(I6:I13)</f>
        <v>2241</v>
      </c>
      <c r="J14" s="83">
        <f>(I14/H14)-1</f>
        <v>7.2248803827751118E-2</v>
      </c>
      <c r="K14" s="25">
        <f>SUM(K6:K13)</f>
        <v>35467</v>
      </c>
      <c r="L14" s="25">
        <f>SUM(L6:L13)</f>
        <v>37823</v>
      </c>
      <c r="M14" s="28">
        <f>(L14/K14)-1</f>
        <v>6.6427947105760277E-2</v>
      </c>
      <c r="N14" s="15"/>
      <c r="O14" s="15"/>
      <c r="P14" s="15"/>
      <c r="Q14" s="15"/>
      <c r="R14" s="15"/>
      <c r="S14" s="15"/>
      <c r="T14" s="15"/>
      <c r="U14" s="15"/>
      <c r="V14" s="15"/>
      <c r="W14" s="15"/>
      <c r="X14" s="15"/>
      <c r="Y14" s="15"/>
      <c r="Z14" s="15"/>
      <c r="AA14" s="15"/>
    </row>
    <row r="15" spans="1:27" ht="18.899999999999999"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27" ht="18.899999999999999"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8.899999999999999"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sheetData>
  <sheetProtection algorithmName="SHA-512" hashValue="ppy5qzKB+b+nFxSgPaEZbq20pGYAqtt+CJayW80WecRgziTwwQEf5PKUmutneAj6aPmWXPd15omn8KPxnbPulg==" saltValue="Aka4FEKIx9PZDf+dOpFK4g==" spinCount="100000" sheet="1" objects="1" scenarios="1" selectLockedCells="1" selectUnlockedCells="1"/>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4:C14 E14:F14 H14:I14 K14:L14" formulaRange="1"/>
    <ignoredError sqref="D14 G14 J1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08416A4734AE468DE7A17AC95841D2" ma:contentTypeVersion="1" ma:contentTypeDescription="Create a new document." ma:contentTypeScope="" ma:versionID="7a045c568ba19301349a5fa17e18c52d">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3924FF2-554E-42BB-B341-7EB410CCC440}"/>
</file>

<file path=customXml/itemProps2.xml><?xml version="1.0" encoding="utf-8"?>
<ds:datastoreItem xmlns:ds="http://schemas.openxmlformats.org/officeDocument/2006/customXml" ds:itemID="{FB049AA7-6766-4434-B08A-65E0F3EF6560}"/>
</file>

<file path=customXml/itemProps3.xml><?xml version="1.0" encoding="utf-8"?>
<ds:datastoreItem xmlns:ds="http://schemas.openxmlformats.org/officeDocument/2006/customXml" ds:itemID="{609A2CC4-A9D2-44C2-B975-00C6971644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Lisete Pinto Fernandes</dc:creator>
  <cp:lastModifiedBy>Carla Fernandes</cp:lastModifiedBy>
  <cp:lastPrinted>2023-11-07T10:26:09Z</cp:lastPrinted>
  <dcterms:created xsi:type="dcterms:W3CDTF">2023-02-10T10:46:51Z</dcterms:created>
  <dcterms:modified xsi:type="dcterms:W3CDTF">2024-02-28T12:02:08Z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0x010100ED08416A4734AE468DE7A17AC95841D2</vt:lpwstr>
  </property>
</Properties>
</file>